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cember 10\NJT\22 - 2019. évi költségvetés 3. sz. módosítása\"/>
    </mc:Choice>
  </mc:AlternateContent>
  <xr:revisionPtr revIDLastSave="0" documentId="13_ncr:1_{979C6A81-128A-4B0B-A2E1-EF1CEC97B1B4}" xr6:coauthVersionLast="45" xr6:coauthVersionMax="45" xr10:uidLastSave="{00000000-0000-0000-0000-000000000000}"/>
  <bookViews>
    <workbookView xWindow="-120" yWindow="-120" windowWidth="20730" windowHeight="11160" tabRatio="865" activeTab="2" xr2:uid="{00000000-000D-0000-FFFF-FFFF00000000}"/>
  </bookViews>
  <sheets>
    <sheet name="Mérleg 1" sheetId="81" r:id="rId1"/>
    <sheet name="Bevétel 2" sheetId="77" r:id="rId2"/>
    <sheet name="KIadás 3" sheetId="7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5" i="77" l="1"/>
  <c r="T165" i="77"/>
  <c r="I120" i="78"/>
  <c r="T120" i="78"/>
  <c r="D17" i="81" l="1"/>
  <c r="D12" i="81"/>
  <c r="V127" i="78"/>
  <c r="U127" i="78"/>
  <c r="T127" i="78"/>
  <c r="S127" i="78" s="1"/>
  <c r="V126" i="78"/>
  <c r="U126" i="78"/>
  <c r="T126" i="78"/>
  <c r="S126" i="78" s="1"/>
  <c r="V125" i="78"/>
  <c r="V122" i="78" s="1"/>
  <c r="U125" i="78"/>
  <c r="T125" i="78"/>
  <c r="V124" i="78"/>
  <c r="U124" i="78"/>
  <c r="T124" i="78"/>
  <c r="V123" i="78"/>
  <c r="U123" i="78"/>
  <c r="U122" i="78" s="1"/>
  <c r="T123" i="78"/>
  <c r="T122" i="78" s="1"/>
  <c r="V120" i="78"/>
  <c r="U120" i="78"/>
  <c r="V109" i="78"/>
  <c r="U109" i="78"/>
  <c r="T109" i="78"/>
  <c r="V108" i="78"/>
  <c r="U108" i="78"/>
  <c r="T108" i="78"/>
  <c r="V103" i="78"/>
  <c r="U103" i="78"/>
  <c r="T103" i="78"/>
  <c r="V102" i="78"/>
  <c r="U102" i="78"/>
  <c r="T102" i="78"/>
  <c r="V101" i="78"/>
  <c r="U101" i="78"/>
  <c r="T101" i="78"/>
  <c r="S95" i="78"/>
  <c r="S94" i="78"/>
  <c r="S90" i="78"/>
  <c r="V89" i="78"/>
  <c r="U89" i="78"/>
  <c r="T89" i="78"/>
  <c r="S89" i="78"/>
  <c r="S88" i="78"/>
  <c r="S87" i="78"/>
  <c r="S86" i="78"/>
  <c r="V85" i="78"/>
  <c r="U85" i="78"/>
  <c r="T85" i="78"/>
  <c r="S83" i="78"/>
  <c r="S81" i="78"/>
  <c r="S80" i="78"/>
  <c r="S79" i="78"/>
  <c r="V78" i="78"/>
  <c r="V82" i="78" s="1"/>
  <c r="V117" i="78" s="1"/>
  <c r="U78" i="78"/>
  <c r="T78" i="78"/>
  <c r="S77" i="78"/>
  <c r="S76" i="78"/>
  <c r="S75" i="78"/>
  <c r="U74" i="78"/>
  <c r="U82" i="78" s="1"/>
  <c r="U117" i="78" s="1"/>
  <c r="T74" i="78"/>
  <c r="S72" i="78"/>
  <c r="S70" i="78"/>
  <c r="V69" i="78"/>
  <c r="T69" i="78"/>
  <c r="S68" i="78"/>
  <c r="S67" i="78"/>
  <c r="S66" i="78"/>
  <c r="V65" i="78"/>
  <c r="U65" i="78"/>
  <c r="U71" i="78" s="1"/>
  <c r="U116" i="78" s="1"/>
  <c r="T65" i="78"/>
  <c r="S63" i="78"/>
  <c r="S61" i="78"/>
  <c r="V60" i="78"/>
  <c r="U60" i="78"/>
  <c r="T60" i="78"/>
  <c r="S59" i="78"/>
  <c r="S58" i="78"/>
  <c r="S57" i="78"/>
  <c r="V56" i="78"/>
  <c r="U56" i="78"/>
  <c r="U62" i="78" s="1"/>
  <c r="U115" i="78" s="1"/>
  <c r="T56" i="78"/>
  <c r="S54" i="78"/>
  <c r="S53" i="78"/>
  <c r="S52" i="78"/>
  <c r="S51" i="78"/>
  <c r="S49" i="78"/>
  <c r="S48" i="78"/>
  <c r="S47" i="78"/>
  <c r="V46" i="78"/>
  <c r="V111" i="78" s="1"/>
  <c r="U46" i="78"/>
  <c r="U111" i="78" s="1"/>
  <c r="T46" i="78"/>
  <c r="T111" i="78" s="1"/>
  <c r="S45" i="78"/>
  <c r="S44" i="78"/>
  <c r="S43" i="78"/>
  <c r="S42" i="78"/>
  <c r="S41" i="78"/>
  <c r="S40" i="78"/>
  <c r="S39" i="78"/>
  <c r="S38" i="78"/>
  <c r="S37" i="78"/>
  <c r="V36" i="78"/>
  <c r="V110" i="78" s="1"/>
  <c r="U36" i="78"/>
  <c r="U110" i="78" s="1"/>
  <c r="T36" i="78"/>
  <c r="T33" i="78" s="1"/>
  <c r="S35" i="78"/>
  <c r="S34" i="78"/>
  <c r="U33" i="78"/>
  <c r="S32" i="78"/>
  <c r="S31" i="78"/>
  <c r="S30" i="78"/>
  <c r="S29" i="78"/>
  <c r="S28" i="78"/>
  <c r="V27" i="78"/>
  <c r="V106" i="78" s="1"/>
  <c r="U27" i="78"/>
  <c r="U106" i="78" s="1"/>
  <c r="T27" i="78"/>
  <c r="T106" i="78" s="1"/>
  <c r="S26" i="78"/>
  <c r="S25" i="78"/>
  <c r="S24" i="78"/>
  <c r="S23" i="78"/>
  <c r="S22" i="78"/>
  <c r="S21" i="78"/>
  <c r="S20" i="78"/>
  <c r="S19" i="78"/>
  <c r="V18" i="78"/>
  <c r="V105" i="78" s="1"/>
  <c r="U18" i="78"/>
  <c r="U105" i="78" s="1"/>
  <c r="T18" i="78"/>
  <c r="T105" i="78" s="1"/>
  <c r="S17" i="78"/>
  <c r="S16" i="78"/>
  <c r="S15" i="78"/>
  <c r="S14" i="78"/>
  <c r="S13" i="78"/>
  <c r="V12" i="78"/>
  <c r="V104" i="78" s="1"/>
  <c r="U12" i="78"/>
  <c r="U104" i="78" s="1"/>
  <c r="T12" i="78"/>
  <c r="T104" i="78" s="1"/>
  <c r="S11" i="78"/>
  <c r="S10" i="78"/>
  <c r="S9" i="78"/>
  <c r="V165" i="77"/>
  <c r="T152" i="77"/>
  <c r="S137" i="77"/>
  <c r="S136" i="77"/>
  <c r="S135" i="77"/>
  <c r="S134" i="77"/>
  <c r="V133" i="77"/>
  <c r="U133" i="77"/>
  <c r="T133" i="77"/>
  <c r="S132" i="77"/>
  <c r="S131" i="77"/>
  <c r="S130" i="77"/>
  <c r="S129" i="77"/>
  <c r="S128" i="77"/>
  <c r="S127" i="77"/>
  <c r="S126" i="77"/>
  <c r="S125" i="77"/>
  <c r="S124" i="77"/>
  <c r="S123" i="77"/>
  <c r="V122" i="77"/>
  <c r="U122" i="77"/>
  <c r="T122" i="77"/>
  <c r="T138" i="77" s="1"/>
  <c r="T163" i="77" s="1"/>
  <c r="S119" i="77"/>
  <c r="S115" i="77" s="1"/>
  <c r="S118" i="77"/>
  <c r="V115" i="77"/>
  <c r="U115" i="77"/>
  <c r="T115" i="77"/>
  <c r="T120" i="77" s="1"/>
  <c r="T162" i="77" s="1"/>
  <c r="V104" i="77"/>
  <c r="U104" i="77"/>
  <c r="T104" i="77"/>
  <c r="S104" i="77"/>
  <c r="S120" i="77" s="1"/>
  <c r="S162" i="77" s="1"/>
  <c r="S101" i="77"/>
  <c r="S100" i="77"/>
  <c r="S99" i="77"/>
  <c r="S98" i="77"/>
  <c r="V97" i="77"/>
  <c r="U97" i="77"/>
  <c r="T97" i="77"/>
  <c r="S96" i="77"/>
  <c r="S95" i="77"/>
  <c r="S94" i="77"/>
  <c r="S93" i="77"/>
  <c r="S92" i="77"/>
  <c r="S91" i="77"/>
  <c r="S90" i="77"/>
  <c r="S89" i="77"/>
  <c r="S88" i="77"/>
  <c r="S87" i="77"/>
  <c r="V86" i="77"/>
  <c r="U86" i="77"/>
  <c r="T86" i="77"/>
  <c r="S86" i="77" s="1"/>
  <c r="S83" i="77"/>
  <c r="S82" i="77"/>
  <c r="S81" i="77"/>
  <c r="V79" i="77"/>
  <c r="S79" i="77" s="1"/>
  <c r="U79" i="77"/>
  <c r="T79" i="77"/>
  <c r="S78" i="77"/>
  <c r="S77" i="77"/>
  <c r="S76" i="77"/>
  <c r="S75" i="77"/>
  <c r="S74" i="77"/>
  <c r="S73" i="77"/>
  <c r="S72" i="77"/>
  <c r="S71" i="77"/>
  <c r="S70" i="77"/>
  <c r="S69" i="77"/>
  <c r="S68" i="77"/>
  <c r="V67" i="77"/>
  <c r="U67" i="77"/>
  <c r="T67" i="77"/>
  <c r="V63" i="77"/>
  <c r="U63" i="77"/>
  <c r="T63" i="77"/>
  <c r="T84" i="77" s="1"/>
  <c r="T160" i="77" s="1"/>
  <c r="S63" i="77"/>
  <c r="S59" i="77"/>
  <c r="S58" i="77"/>
  <c r="S57" i="77"/>
  <c r="V56" i="77"/>
  <c r="V156" i="77" s="1"/>
  <c r="U56" i="77"/>
  <c r="U156" i="77" s="1"/>
  <c r="T56" i="77"/>
  <c r="T156" i="77" s="1"/>
  <c r="S55" i="77"/>
  <c r="S54" i="77"/>
  <c r="S53" i="77"/>
  <c r="V52" i="77"/>
  <c r="V154" i="77" s="1"/>
  <c r="U52" i="77"/>
  <c r="U154" i="77" s="1"/>
  <c r="T52" i="77"/>
  <c r="T154" i="77" s="1"/>
  <c r="S51" i="77"/>
  <c r="S50" i="77"/>
  <c r="S49" i="77"/>
  <c r="S48" i="77"/>
  <c r="S47" i="77"/>
  <c r="S152" i="77" s="1"/>
  <c r="V46" i="77"/>
  <c r="V153" i="77" s="1"/>
  <c r="U46" i="77"/>
  <c r="U155" i="77" s="1"/>
  <c r="S155" i="77" s="1"/>
  <c r="T46" i="77"/>
  <c r="V43" i="77"/>
  <c r="V152" i="77" s="1"/>
  <c r="U43" i="77"/>
  <c r="U152" i="77" s="1"/>
  <c r="T43" i="77"/>
  <c r="S43" i="77"/>
  <c r="S40" i="77"/>
  <c r="V37" i="77"/>
  <c r="U37" i="77"/>
  <c r="T37" i="77"/>
  <c r="S37" i="77"/>
  <c r="S34" i="77"/>
  <c r="V33" i="77"/>
  <c r="V144" i="77" s="1"/>
  <c r="U33" i="77"/>
  <c r="U144" i="77" s="1"/>
  <c r="T33" i="77"/>
  <c r="T144" i="77" s="1"/>
  <c r="S33" i="77"/>
  <c r="S144" i="77" s="1"/>
  <c r="S32" i="77"/>
  <c r="S31" i="77"/>
  <c r="S30" i="77"/>
  <c r="S29" i="77"/>
  <c r="S28" i="77"/>
  <c r="S27" i="77"/>
  <c r="S26" i="77"/>
  <c r="S25" i="77"/>
  <c r="S24" i="77"/>
  <c r="S23" i="77"/>
  <c r="V22" i="77"/>
  <c r="U22" i="77"/>
  <c r="T22" i="77"/>
  <c r="S21" i="77"/>
  <c r="S20" i="77"/>
  <c r="S19" i="77"/>
  <c r="S18" i="77"/>
  <c r="S17" i="77"/>
  <c r="V16" i="77"/>
  <c r="V142" i="77" s="1"/>
  <c r="U16" i="77"/>
  <c r="U142" i="77" s="1"/>
  <c r="T16" i="77"/>
  <c r="T142" i="77" s="1"/>
  <c r="S15" i="77"/>
  <c r="S14" i="77"/>
  <c r="S13" i="77"/>
  <c r="S12" i="77"/>
  <c r="S11" i="77"/>
  <c r="S10" i="77"/>
  <c r="V9" i="77"/>
  <c r="U9" i="77"/>
  <c r="U141" i="77" s="1"/>
  <c r="T9" i="77"/>
  <c r="T141" i="77" s="1"/>
  <c r="V8" i="77" l="1"/>
  <c r="U143" i="77"/>
  <c r="V150" i="77"/>
  <c r="S67" i="77"/>
  <c r="S84" i="77" s="1"/>
  <c r="S160" i="77" s="1"/>
  <c r="S109" i="78"/>
  <c r="U120" i="77"/>
  <c r="U162" i="77" s="1"/>
  <c r="U107" i="78"/>
  <c r="U93" i="78"/>
  <c r="U118" i="78" s="1"/>
  <c r="S125" i="78"/>
  <c r="S16" i="77"/>
  <c r="S142" i="77" s="1"/>
  <c r="S52" i="77"/>
  <c r="S154" i="77" s="1"/>
  <c r="S165" i="77"/>
  <c r="V8" i="78"/>
  <c r="V100" i="78" s="1"/>
  <c r="S108" i="78"/>
  <c r="T62" i="78"/>
  <c r="T115" i="78" s="1"/>
  <c r="S124" i="78"/>
  <c r="D18" i="81"/>
  <c r="S27" i="78"/>
  <c r="S106" i="78" s="1"/>
  <c r="S46" i="78"/>
  <c r="S111" i="78" s="1"/>
  <c r="V71" i="78"/>
  <c r="V116" i="78" s="1"/>
  <c r="S74" i="78"/>
  <c r="V93" i="78"/>
  <c r="S60" i="78"/>
  <c r="S120" i="78"/>
  <c r="V62" i="78"/>
  <c r="V115" i="78" s="1"/>
  <c r="U8" i="78"/>
  <c r="U100" i="78" s="1"/>
  <c r="S12" i="78"/>
  <c r="S104" i="78" s="1"/>
  <c r="T93" i="78"/>
  <c r="T118" i="78" s="1"/>
  <c r="S123" i="78"/>
  <c r="S122" i="78" s="1"/>
  <c r="U42" i="77"/>
  <c r="T143" i="77"/>
  <c r="U150" i="77"/>
  <c r="V42" i="77"/>
  <c r="V61" i="77" s="1"/>
  <c r="V159" i="77" s="1"/>
  <c r="S156" i="77"/>
  <c r="U102" i="77"/>
  <c r="U161" i="77" s="1"/>
  <c r="S97" i="77"/>
  <c r="S150" i="77" s="1"/>
  <c r="V138" i="77"/>
  <c r="V163" i="77" s="1"/>
  <c r="U151" i="77"/>
  <c r="U84" i="77"/>
  <c r="U160" i="77" s="1"/>
  <c r="S122" i="77"/>
  <c r="V141" i="77"/>
  <c r="V102" i="77"/>
  <c r="V161" i="77" s="1"/>
  <c r="V120" i="77"/>
  <c r="V162" i="77" s="1"/>
  <c r="U138" i="77"/>
  <c r="U163" i="77" s="1"/>
  <c r="S133" i="77"/>
  <c r="S36" i="78"/>
  <c r="S110" i="78" s="1"/>
  <c r="S18" i="78"/>
  <c r="S105" i="78" s="1"/>
  <c r="S46" i="77"/>
  <c r="S9" i="77"/>
  <c r="S102" i="78"/>
  <c r="T71" i="78"/>
  <c r="T116" i="78" s="1"/>
  <c r="S69" i="78"/>
  <c r="S102" i="77"/>
  <c r="S161" i="77" s="1"/>
  <c r="S85" i="78"/>
  <c r="S93" i="78" s="1"/>
  <c r="S118" i="78" s="1"/>
  <c r="T150" i="77"/>
  <c r="T140" i="77" s="1"/>
  <c r="S56" i="78"/>
  <c r="V84" i="77"/>
  <c r="V160" i="77" s="1"/>
  <c r="S103" i="78"/>
  <c r="T82" i="78"/>
  <c r="T117" i="78" s="1"/>
  <c r="T107" i="78"/>
  <c r="V33" i="78"/>
  <c r="S101" i="78"/>
  <c r="T8" i="78"/>
  <c r="T100" i="78" s="1"/>
  <c r="U50" i="78"/>
  <c r="U114" i="78" s="1"/>
  <c r="U119" i="78" s="1"/>
  <c r="U121" i="78" s="1"/>
  <c r="T110" i="78"/>
  <c r="S65" i="78"/>
  <c r="S78" i="78"/>
  <c r="S82" i="78" s="1"/>
  <c r="S117" i="78" s="1"/>
  <c r="S141" i="77"/>
  <c r="U140" i="77"/>
  <c r="U157" i="77" s="1"/>
  <c r="V151" i="77"/>
  <c r="T8" i="77"/>
  <c r="V143" i="77"/>
  <c r="V140" i="77" s="1"/>
  <c r="V157" i="77" s="1"/>
  <c r="S56" i="77"/>
  <c r="T102" i="77"/>
  <c r="T161" i="77" s="1"/>
  <c r="U8" i="77"/>
  <c r="U61" i="77" s="1"/>
  <c r="U159" i="77" s="1"/>
  <c r="S22" i="77"/>
  <c r="S143" i="77" s="1"/>
  <c r="T42" i="77"/>
  <c r="T151" i="77" s="1"/>
  <c r="G17" i="81"/>
  <c r="F17" i="81"/>
  <c r="C17" i="81"/>
  <c r="G12" i="81"/>
  <c r="F12" i="81"/>
  <c r="C12" i="81"/>
  <c r="S33" i="78" l="1"/>
  <c r="V164" i="77"/>
  <c r="V166" i="77" s="1"/>
  <c r="U164" i="77"/>
  <c r="U166" i="77" s="1"/>
  <c r="U112" i="78"/>
  <c r="F18" i="81"/>
  <c r="G18" i="81"/>
  <c r="S151" i="77"/>
  <c r="S42" i="77"/>
  <c r="S62" i="78"/>
  <c r="S115" i="78" s="1"/>
  <c r="S138" i="77"/>
  <c r="S163" i="77" s="1"/>
  <c r="C18" i="81"/>
  <c r="S8" i="77"/>
  <c r="S8" i="78"/>
  <c r="S100" i="78" s="1"/>
  <c r="T50" i="78"/>
  <c r="S71" i="78"/>
  <c r="S116" i="78" s="1"/>
  <c r="T112" i="78"/>
  <c r="S107" i="78"/>
  <c r="V50" i="78"/>
  <c r="V114" i="78" s="1"/>
  <c r="V119" i="78" s="1"/>
  <c r="V121" i="78" s="1"/>
  <c r="V107" i="78"/>
  <c r="V112" i="78" s="1"/>
  <c r="S61" i="77"/>
  <c r="S159" i="77" s="1"/>
  <c r="S140" i="77"/>
  <c r="T61" i="77"/>
  <c r="T159" i="77" s="1"/>
  <c r="T164" i="77" s="1"/>
  <c r="T166" i="77" s="1"/>
  <c r="T157" i="77"/>
  <c r="S157" i="77" l="1"/>
  <c r="S164" i="77"/>
  <c r="S166" i="77" s="1"/>
  <c r="S50" i="78"/>
  <c r="S114" i="78" s="1"/>
  <c r="S119" i="78" s="1"/>
  <c r="T114" i="78"/>
  <c r="T119" i="78" s="1"/>
  <c r="T121" i="78" s="1"/>
  <c r="S121" i="78" s="1"/>
  <c r="S112" i="78"/>
  <c r="H81" i="78" l="1"/>
  <c r="J120" i="78" l="1"/>
  <c r="N127" i="78" l="1"/>
  <c r="M127" i="78"/>
  <c r="L127" i="78"/>
  <c r="N126" i="78"/>
  <c r="M126" i="78"/>
  <c r="L126" i="78"/>
  <c r="N125" i="78"/>
  <c r="M125" i="78"/>
  <c r="L125" i="78"/>
  <c r="N124" i="78"/>
  <c r="M124" i="78"/>
  <c r="L124" i="78"/>
  <c r="N123" i="78"/>
  <c r="M123" i="78"/>
  <c r="L123" i="78"/>
  <c r="N120" i="78"/>
  <c r="N109" i="78"/>
  <c r="M109" i="78"/>
  <c r="L109" i="78"/>
  <c r="N108" i="78"/>
  <c r="M108" i="78"/>
  <c r="L108" i="78"/>
  <c r="N103" i="78"/>
  <c r="M103" i="78"/>
  <c r="L103" i="78"/>
  <c r="N102" i="78"/>
  <c r="M102" i="78"/>
  <c r="L102" i="78"/>
  <c r="N101" i="78"/>
  <c r="M101" i="78"/>
  <c r="L101" i="78"/>
  <c r="N89" i="78"/>
  <c r="M89" i="78"/>
  <c r="L89" i="78"/>
  <c r="N85" i="78"/>
  <c r="M85" i="78"/>
  <c r="L85" i="78"/>
  <c r="N78" i="78"/>
  <c r="N82" i="78" s="1"/>
  <c r="N117" i="78" s="1"/>
  <c r="M78" i="78"/>
  <c r="L78" i="78"/>
  <c r="M74" i="78"/>
  <c r="L74" i="78"/>
  <c r="N69" i="78"/>
  <c r="L69" i="78"/>
  <c r="N65" i="78"/>
  <c r="M65" i="78"/>
  <c r="M71" i="78" s="1"/>
  <c r="M116" i="78" s="1"/>
  <c r="L65" i="78"/>
  <c r="N60" i="78"/>
  <c r="M60" i="78"/>
  <c r="L60" i="78"/>
  <c r="N56" i="78"/>
  <c r="M56" i="78"/>
  <c r="L56" i="78"/>
  <c r="N46" i="78"/>
  <c r="N111" i="78" s="1"/>
  <c r="M46" i="78"/>
  <c r="L46" i="78"/>
  <c r="L111" i="78" s="1"/>
  <c r="N36" i="78"/>
  <c r="M36" i="78"/>
  <c r="M110" i="78" s="1"/>
  <c r="L36" i="78"/>
  <c r="L110" i="78" s="1"/>
  <c r="N27" i="78"/>
  <c r="N106" i="78" s="1"/>
  <c r="M27" i="78"/>
  <c r="M106" i="78" s="1"/>
  <c r="L27" i="78"/>
  <c r="N18" i="78"/>
  <c r="N105" i="78" s="1"/>
  <c r="M18" i="78"/>
  <c r="M105" i="78" s="1"/>
  <c r="L18" i="78"/>
  <c r="L105" i="78" s="1"/>
  <c r="N12" i="78"/>
  <c r="N104" i="78" s="1"/>
  <c r="M12" i="78"/>
  <c r="M104" i="78" s="1"/>
  <c r="L12" i="78"/>
  <c r="L104" i="78" s="1"/>
  <c r="O122" i="78"/>
  <c r="P122" i="78"/>
  <c r="Q122" i="78"/>
  <c r="R122" i="78"/>
  <c r="N122" i="78" l="1"/>
  <c r="N62" i="78"/>
  <c r="N115" i="78" s="1"/>
  <c r="L71" i="78"/>
  <c r="L116" i="78" s="1"/>
  <c r="L8" i="78"/>
  <c r="L100" i="78" s="1"/>
  <c r="L93" i="78"/>
  <c r="L118" i="78" s="1"/>
  <c r="M122" i="78"/>
  <c r="M62" i="78"/>
  <c r="M115" i="78" s="1"/>
  <c r="M93" i="78"/>
  <c r="M118" i="78" s="1"/>
  <c r="L106" i="78"/>
  <c r="L122" i="78"/>
  <c r="M33" i="78"/>
  <c r="M107" i="78" s="1"/>
  <c r="N93" i="78"/>
  <c r="N33" i="78"/>
  <c r="N107" i="78" s="1"/>
  <c r="L62" i="78"/>
  <c r="L115" i="78" s="1"/>
  <c r="M82" i="78"/>
  <c r="M117" i="78" s="1"/>
  <c r="M8" i="78"/>
  <c r="M100" i="78" s="1"/>
  <c r="L33" i="78"/>
  <c r="N71" i="78"/>
  <c r="N116" i="78" s="1"/>
  <c r="L82" i="78"/>
  <c r="L117" i="78" s="1"/>
  <c r="M111" i="78"/>
  <c r="N8" i="78"/>
  <c r="N100" i="78" s="1"/>
  <c r="N110" i="78"/>
  <c r="N112" i="78" l="1"/>
  <c r="M112" i="78"/>
  <c r="L50" i="78"/>
  <c r="L107" i="78"/>
  <c r="L112" i="78" s="1"/>
  <c r="N50" i="78"/>
  <c r="N114" i="78" s="1"/>
  <c r="N119" i="78" s="1"/>
  <c r="N121" i="78" s="1"/>
  <c r="M50" i="78"/>
  <c r="M114" i="78" s="1"/>
  <c r="M119" i="78" s="1"/>
  <c r="M121" i="78" s="1"/>
  <c r="L114" i="78" l="1"/>
  <c r="L119" i="78" s="1"/>
  <c r="L121" i="78" s="1"/>
  <c r="J109" i="78"/>
  <c r="I109" i="78"/>
  <c r="H30" i="78" l="1"/>
  <c r="H45" i="78"/>
  <c r="H26" i="78"/>
  <c r="O59" i="77" l="1"/>
  <c r="O20" i="77"/>
  <c r="O21" i="77"/>
  <c r="O19" i="77"/>
  <c r="O18" i="77"/>
  <c r="O17" i="77"/>
  <c r="O51" i="77"/>
  <c r="O15" i="77"/>
  <c r="O10" i="77"/>
  <c r="I124" i="78"/>
  <c r="O127" i="77"/>
  <c r="O126" i="77"/>
  <c r="P133" i="77" l="1"/>
  <c r="O40" i="77" l="1"/>
  <c r="P9" i="77"/>
  <c r="H94" i="78"/>
  <c r="H95" i="78"/>
  <c r="H83" i="78"/>
  <c r="H72" i="78"/>
  <c r="H63" i="78"/>
  <c r="H52" i="78"/>
  <c r="H53" i="78"/>
  <c r="H54" i="78"/>
  <c r="H51" i="78"/>
  <c r="H49" i="78"/>
  <c r="I46" i="78"/>
  <c r="K127" i="78"/>
  <c r="K126" i="78"/>
  <c r="K125" i="78"/>
  <c r="K124" i="78"/>
  <c r="K123" i="78"/>
  <c r="J127" i="78"/>
  <c r="I127" i="78"/>
  <c r="J126" i="78"/>
  <c r="I126" i="78"/>
  <c r="J125" i="78"/>
  <c r="I125" i="78"/>
  <c r="J124" i="78"/>
  <c r="J123" i="78"/>
  <c r="I123" i="78"/>
  <c r="H123" i="78" s="1"/>
  <c r="H126" i="78" l="1"/>
  <c r="H125" i="78"/>
  <c r="H124" i="78"/>
  <c r="H127" i="78"/>
  <c r="I122" i="78"/>
  <c r="O54" i="77"/>
  <c r="H122" i="78" l="1"/>
  <c r="Q165" i="77" l="1"/>
  <c r="P165" i="77"/>
  <c r="I18" i="78" l="1"/>
  <c r="O23" i="77" l="1"/>
  <c r="O24" i="77"/>
  <c r="O25" i="77"/>
  <c r="O26" i="77"/>
  <c r="O27" i="77"/>
  <c r="O28" i="77"/>
  <c r="O29" i="77"/>
  <c r="O30" i="77"/>
  <c r="O31" i="77"/>
  <c r="O32" i="77"/>
  <c r="H28" i="78" l="1"/>
  <c r="H29" i="78"/>
  <c r="P97" i="77" l="1"/>
  <c r="O96" i="77" l="1"/>
  <c r="Q97" i="77" l="1"/>
  <c r="O137" i="77" l="1"/>
  <c r="O135" i="77"/>
  <c r="O136" i="77"/>
  <c r="O134" i="77"/>
  <c r="O133" i="77" s="1"/>
  <c r="O124" i="77"/>
  <c r="O125" i="77"/>
  <c r="O128" i="77"/>
  <c r="O129" i="77"/>
  <c r="O130" i="77"/>
  <c r="O131" i="77"/>
  <c r="O132" i="77"/>
  <c r="O123" i="77"/>
  <c r="P115" i="77"/>
  <c r="Q104" i="77"/>
  <c r="R104" i="77"/>
  <c r="P104" i="77"/>
  <c r="O104" i="77"/>
  <c r="H90" i="78"/>
  <c r="H88" i="78"/>
  <c r="H87" i="78"/>
  <c r="H86" i="78"/>
  <c r="P120" i="77" l="1"/>
  <c r="I69" i="78" l="1"/>
  <c r="I108" i="78"/>
  <c r="J108" i="78"/>
  <c r="K108" i="78"/>
  <c r="J122" i="78"/>
  <c r="K122" i="78"/>
  <c r="O37" i="77"/>
  <c r="O57" i="77"/>
  <c r="O58" i="77"/>
  <c r="K69" i="78"/>
  <c r="H69" i="78" s="1"/>
  <c r="I65" i="78"/>
  <c r="I71" i="78" s="1"/>
  <c r="I116" i="78" s="1"/>
  <c r="J65" i="78"/>
  <c r="J71" i="78" s="1"/>
  <c r="J116" i="78" s="1"/>
  <c r="I111" i="78"/>
  <c r="H48" i="78"/>
  <c r="H47" i="78"/>
  <c r="H46" i="78" s="1"/>
  <c r="H44" i="78"/>
  <c r="H37" i="78"/>
  <c r="H38" i="78"/>
  <c r="H39" i="78"/>
  <c r="H40" i="78"/>
  <c r="H41" i="78"/>
  <c r="H42" i="78"/>
  <c r="H43" i="78"/>
  <c r="H35" i="78"/>
  <c r="H34" i="78"/>
  <c r="H21" i="78"/>
  <c r="H22" i="78"/>
  <c r="H23" i="78"/>
  <c r="H24" i="78"/>
  <c r="H25" i="78"/>
  <c r="H19" i="78"/>
  <c r="H14" i="78"/>
  <c r="H15" i="78"/>
  <c r="H16" i="78"/>
  <c r="H13" i="78"/>
  <c r="H10" i="78"/>
  <c r="H11" i="78"/>
  <c r="H9" i="78"/>
  <c r="O55" i="77"/>
  <c r="O53" i="77"/>
  <c r="O48" i="77"/>
  <c r="O49" i="77"/>
  <c r="O50" i="77"/>
  <c r="O47" i="77"/>
  <c r="O34" i="77"/>
  <c r="O33" i="77" s="1"/>
  <c r="O144" i="77" s="1"/>
  <c r="O11" i="77"/>
  <c r="O12" i="77"/>
  <c r="O13" i="77"/>
  <c r="O14" i="77"/>
  <c r="I56" i="78"/>
  <c r="J60" i="78"/>
  <c r="K60" i="78"/>
  <c r="I60" i="78"/>
  <c r="H61" i="78"/>
  <c r="H57" i="78"/>
  <c r="H58" i="78"/>
  <c r="H59" i="78"/>
  <c r="O82" i="77"/>
  <c r="O83" i="77"/>
  <c r="O81" i="77"/>
  <c r="O68" i="77"/>
  <c r="O69" i="77"/>
  <c r="O70" i="77"/>
  <c r="O71" i="77"/>
  <c r="O72" i="77"/>
  <c r="O73" i="77"/>
  <c r="O74" i="77"/>
  <c r="O75" i="77"/>
  <c r="O76" i="77"/>
  <c r="O77" i="77"/>
  <c r="O119" i="77"/>
  <c r="O115" i="77" s="1"/>
  <c r="O120" i="77" s="1"/>
  <c r="O162" i="77" s="1"/>
  <c r="O101" i="77"/>
  <c r="O87" i="77"/>
  <c r="O88" i="77"/>
  <c r="O89" i="77"/>
  <c r="O90" i="77"/>
  <c r="O91" i="77"/>
  <c r="O92" i="77"/>
  <c r="O93" i="77"/>
  <c r="O94" i="77"/>
  <c r="O95" i="77"/>
  <c r="H70" i="78"/>
  <c r="H67" i="78"/>
  <c r="H68" i="78"/>
  <c r="H66" i="78"/>
  <c r="H79" i="78"/>
  <c r="H80" i="78"/>
  <c r="H75" i="78"/>
  <c r="H76" i="78"/>
  <c r="H77" i="78"/>
  <c r="J74" i="78"/>
  <c r="I105" i="78"/>
  <c r="K120" i="78"/>
  <c r="H120" i="78" s="1"/>
  <c r="K109" i="78"/>
  <c r="K103" i="78"/>
  <c r="J103" i="78"/>
  <c r="I103" i="78"/>
  <c r="K102" i="78"/>
  <c r="J102" i="78"/>
  <c r="I102" i="78"/>
  <c r="K101" i="78"/>
  <c r="J101" i="78"/>
  <c r="I101" i="78"/>
  <c r="K89" i="78"/>
  <c r="J89" i="78"/>
  <c r="I89" i="78"/>
  <c r="H89" i="78"/>
  <c r="K85" i="78"/>
  <c r="K93" i="78" s="1"/>
  <c r="J85" i="78"/>
  <c r="J93" i="78" s="1"/>
  <c r="J118" i="78" s="1"/>
  <c r="I85" i="78"/>
  <c r="I93" i="78" s="1"/>
  <c r="I118" i="78" s="1"/>
  <c r="H85" i="78"/>
  <c r="H93" i="78" s="1"/>
  <c r="K78" i="78"/>
  <c r="K82" i="78" s="1"/>
  <c r="K117" i="78" s="1"/>
  <c r="J78" i="78"/>
  <c r="I78" i="78"/>
  <c r="I74" i="78"/>
  <c r="K65" i="78"/>
  <c r="K56" i="78"/>
  <c r="J56" i="78"/>
  <c r="K46" i="78"/>
  <c r="J46" i="78"/>
  <c r="J111" i="78" s="1"/>
  <c r="K36" i="78"/>
  <c r="K110" i="78" s="1"/>
  <c r="J36" i="78"/>
  <c r="J110" i="78" s="1"/>
  <c r="I36" i="78"/>
  <c r="K27" i="78"/>
  <c r="K106" i="78" s="1"/>
  <c r="J27" i="78"/>
  <c r="J106" i="78" s="1"/>
  <c r="I27" i="78"/>
  <c r="I106" i="78" s="1"/>
  <c r="K18" i="78"/>
  <c r="K105" i="78" s="1"/>
  <c r="J18" i="78"/>
  <c r="J105" i="78" s="1"/>
  <c r="K12" i="78"/>
  <c r="K104" i="78" s="1"/>
  <c r="J12" i="78"/>
  <c r="J104" i="78" s="1"/>
  <c r="I12" i="78"/>
  <c r="I104" i="78" s="1"/>
  <c r="N188" i="77"/>
  <c r="M188" i="77"/>
  <c r="L188" i="77"/>
  <c r="K188" i="77"/>
  <c r="J188" i="77"/>
  <c r="I188" i="77"/>
  <c r="H188" i="77"/>
  <c r="N179" i="77"/>
  <c r="M179" i="77"/>
  <c r="L179" i="77"/>
  <c r="K179" i="77"/>
  <c r="J179" i="77"/>
  <c r="I179" i="77"/>
  <c r="H179" i="77"/>
  <c r="N176" i="77"/>
  <c r="M176" i="77"/>
  <c r="L176" i="77"/>
  <c r="K176" i="77"/>
  <c r="J176" i="77"/>
  <c r="I176" i="77"/>
  <c r="H176" i="77"/>
  <c r="N173" i="77"/>
  <c r="M173" i="77"/>
  <c r="L173" i="77"/>
  <c r="K173" i="77"/>
  <c r="J173" i="77"/>
  <c r="I173" i="77"/>
  <c r="H173" i="77"/>
  <c r="N169" i="77"/>
  <c r="M169" i="77"/>
  <c r="L169" i="77"/>
  <c r="K169" i="77"/>
  <c r="J169" i="77"/>
  <c r="I169" i="77"/>
  <c r="H169" i="77"/>
  <c r="N168" i="77"/>
  <c r="M168" i="77"/>
  <c r="L168" i="77"/>
  <c r="K168" i="77"/>
  <c r="J168" i="77"/>
  <c r="I168" i="77"/>
  <c r="H168" i="77"/>
  <c r="N167" i="77"/>
  <c r="M167" i="77"/>
  <c r="L167" i="77"/>
  <c r="K167" i="77"/>
  <c r="J167" i="77"/>
  <c r="I167" i="77"/>
  <c r="H167" i="77"/>
  <c r="N166" i="77"/>
  <c r="M166" i="77"/>
  <c r="L166" i="77"/>
  <c r="K166" i="77"/>
  <c r="J166" i="77"/>
  <c r="I166" i="77"/>
  <c r="H166" i="77"/>
  <c r="R165" i="77"/>
  <c r="N165" i="77"/>
  <c r="M165" i="77"/>
  <c r="L165" i="77"/>
  <c r="K165" i="77"/>
  <c r="J165" i="77"/>
  <c r="I165" i="77"/>
  <c r="H165" i="77"/>
  <c r="N164" i="77"/>
  <c r="M164" i="77"/>
  <c r="L164" i="77"/>
  <c r="K164" i="77"/>
  <c r="J164" i="77"/>
  <c r="I164" i="77"/>
  <c r="H164" i="77"/>
  <c r="N161" i="77"/>
  <c r="M161" i="77"/>
  <c r="L161" i="77"/>
  <c r="K161" i="77"/>
  <c r="J161" i="77"/>
  <c r="I161" i="77"/>
  <c r="H161" i="77"/>
  <c r="N159" i="77"/>
  <c r="M159" i="77"/>
  <c r="L159" i="77"/>
  <c r="K159" i="77"/>
  <c r="J159" i="77"/>
  <c r="I159" i="77"/>
  <c r="H159" i="77"/>
  <c r="N158" i="77"/>
  <c r="M158" i="77"/>
  <c r="L158" i="77"/>
  <c r="K158" i="77"/>
  <c r="J158" i="77"/>
  <c r="I158" i="77"/>
  <c r="H158" i="77"/>
  <c r="N152" i="77"/>
  <c r="N154" i="77" s="1"/>
  <c r="M152" i="77"/>
  <c r="L152" i="77"/>
  <c r="L154" i="77" s="1"/>
  <c r="K152" i="77"/>
  <c r="J152" i="77"/>
  <c r="J154" i="77" s="1"/>
  <c r="I152" i="77"/>
  <c r="H152" i="77"/>
  <c r="H154" i="77" s="1"/>
  <c r="N142" i="77"/>
  <c r="M142" i="77"/>
  <c r="L142" i="77"/>
  <c r="K142" i="77"/>
  <c r="J142" i="77"/>
  <c r="I142" i="77"/>
  <c r="H142" i="77"/>
  <c r="R133" i="77"/>
  <c r="Q133" i="77"/>
  <c r="R122" i="77"/>
  <c r="Q122" i="77"/>
  <c r="P122" i="77"/>
  <c r="P138" i="77" s="1"/>
  <c r="O122" i="77"/>
  <c r="N119" i="77"/>
  <c r="N114" i="77" s="1"/>
  <c r="M119" i="77"/>
  <c r="M114" i="77" s="1"/>
  <c r="L119" i="77"/>
  <c r="L114" i="77" s="1"/>
  <c r="K119" i="77"/>
  <c r="K114" i="77" s="1"/>
  <c r="J119" i="77"/>
  <c r="I119" i="77"/>
  <c r="I114" i="77" s="1"/>
  <c r="H119" i="77"/>
  <c r="R115" i="77"/>
  <c r="R120" i="77" s="1"/>
  <c r="R162" i="77" s="1"/>
  <c r="Q115" i="77"/>
  <c r="Q120" i="77" s="1"/>
  <c r="Q162" i="77" s="1"/>
  <c r="N110" i="77"/>
  <c r="N112" i="77" s="1"/>
  <c r="N186" i="77" s="1"/>
  <c r="M110" i="77"/>
  <c r="L110" i="77"/>
  <c r="L112" i="77" s="1"/>
  <c r="L186" i="77" s="1"/>
  <c r="K110" i="77"/>
  <c r="K112" i="77" s="1"/>
  <c r="K186" i="77" s="1"/>
  <c r="J110" i="77"/>
  <c r="J112" i="77" s="1"/>
  <c r="J186" i="77" s="1"/>
  <c r="I110" i="77"/>
  <c r="I112" i="77" s="1"/>
  <c r="I186" i="77" s="1"/>
  <c r="H110" i="77"/>
  <c r="H112" i="77" s="1"/>
  <c r="H186" i="77" s="1"/>
  <c r="R97" i="77"/>
  <c r="O97" i="77" s="1"/>
  <c r="R86" i="77"/>
  <c r="Q86" i="77"/>
  <c r="P86" i="77"/>
  <c r="N80" i="77"/>
  <c r="M80" i="77"/>
  <c r="M160" i="77" s="1"/>
  <c r="L80" i="77"/>
  <c r="L105" i="77" s="1"/>
  <c r="L58" i="77" s="1"/>
  <c r="K80" i="77"/>
  <c r="K105" i="77" s="1"/>
  <c r="K58" i="77" s="1"/>
  <c r="J80" i="77"/>
  <c r="J105" i="77" s="1"/>
  <c r="J58" i="77" s="1"/>
  <c r="I80" i="77"/>
  <c r="I105" i="77" s="1"/>
  <c r="I58" i="77" s="1"/>
  <c r="H80" i="77"/>
  <c r="H105" i="77" s="1"/>
  <c r="H58" i="77" s="1"/>
  <c r="R79" i="77"/>
  <c r="Q79" i="77"/>
  <c r="P79" i="77"/>
  <c r="R67" i="77"/>
  <c r="Q67" i="77"/>
  <c r="P67" i="77"/>
  <c r="R63" i="77"/>
  <c r="Q63" i="77"/>
  <c r="P63" i="77"/>
  <c r="O63" i="77"/>
  <c r="R56" i="77"/>
  <c r="R156" i="77" s="1"/>
  <c r="Q56" i="77"/>
  <c r="Q156" i="77" s="1"/>
  <c r="P56" i="77"/>
  <c r="N54" i="77"/>
  <c r="N183" i="77" s="1"/>
  <c r="M54" i="77"/>
  <c r="M183" i="77" s="1"/>
  <c r="L54" i="77"/>
  <c r="L183" i="77" s="1"/>
  <c r="K54" i="77"/>
  <c r="K183" i="77" s="1"/>
  <c r="J54" i="77"/>
  <c r="J183" i="77" s="1"/>
  <c r="I54" i="77"/>
  <c r="I183" i="77" s="1"/>
  <c r="H54" i="77"/>
  <c r="H183" i="77" s="1"/>
  <c r="R52" i="77"/>
  <c r="R154" i="77" s="1"/>
  <c r="Q52" i="77"/>
  <c r="Q154" i="77" s="1"/>
  <c r="P52" i="77"/>
  <c r="P154" i="77" s="1"/>
  <c r="N52" i="77"/>
  <c r="M52" i="77"/>
  <c r="M182" i="77" s="1"/>
  <c r="L52" i="77"/>
  <c r="L182" i="77" s="1"/>
  <c r="K52" i="77"/>
  <c r="K182" i="77" s="1"/>
  <c r="J52" i="77"/>
  <c r="J182" i="77" s="1"/>
  <c r="I52" i="77"/>
  <c r="I182" i="77" s="1"/>
  <c r="H52" i="77"/>
  <c r="H182" i="77" s="1"/>
  <c r="N49" i="77"/>
  <c r="N181" i="77" s="1"/>
  <c r="M49" i="77"/>
  <c r="M181" i="77" s="1"/>
  <c r="L49" i="77"/>
  <c r="L181" i="77" s="1"/>
  <c r="K49" i="77"/>
  <c r="K181" i="77" s="1"/>
  <c r="J49" i="77"/>
  <c r="J181" i="77" s="1"/>
  <c r="I49" i="77"/>
  <c r="H49" i="77"/>
  <c r="H181" i="77" s="1"/>
  <c r="R46" i="77"/>
  <c r="R153" i="77" s="1"/>
  <c r="Q46" i="77"/>
  <c r="P46" i="77"/>
  <c r="R43" i="77"/>
  <c r="R152" i="77" s="1"/>
  <c r="Q43" i="77"/>
  <c r="Q152" i="77" s="1"/>
  <c r="P43" i="77"/>
  <c r="P152" i="77" s="1"/>
  <c r="O43" i="77"/>
  <c r="N43" i="77"/>
  <c r="N180" i="77" s="1"/>
  <c r="M43" i="77"/>
  <c r="M180" i="77" s="1"/>
  <c r="L43" i="77"/>
  <c r="L180" i="77" s="1"/>
  <c r="K43" i="77"/>
  <c r="K180" i="77" s="1"/>
  <c r="J43" i="77"/>
  <c r="J180" i="77" s="1"/>
  <c r="I43" i="77"/>
  <c r="I180" i="77" s="1"/>
  <c r="H43" i="77"/>
  <c r="H180" i="77" s="1"/>
  <c r="R37" i="77"/>
  <c r="Q37" i="77"/>
  <c r="P37" i="77"/>
  <c r="P150" i="77" s="1"/>
  <c r="N36" i="77"/>
  <c r="M36" i="77"/>
  <c r="L36" i="77"/>
  <c r="K36" i="77"/>
  <c r="J36" i="77"/>
  <c r="I36" i="77"/>
  <c r="H36" i="77"/>
  <c r="R33" i="77"/>
  <c r="R144" i="77" s="1"/>
  <c r="Q33" i="77"/>
  <c r="Q144" i="77" s="1"/>
  <c r="P33" i="77"/>
  <c r="P144" i="77" s="1"/>
  <c r="N31" i="77"/>
  <c r="N177" i="77" s="1"/>
  <c r="M31" i="77"/>
  <c r="M177" i="77" s="1"/>
  <c r="L31" i="77"/>
  <c r="L177" i="77" s="1"/>
  <c r="K31" i="77"/>
  <c r="K177" i="77" s="1"/>
  <c r="J31" i="77"/>
  <c r="J177" i="77" s="1"/>
  <c r="I31" i="77"/>
  <c r="I177" i="77" s="1"/>
  <c r="H31" i="77"/>
  <c r="H177" i="77" s="1"/>
  <c r="N24" i="77"/>
  <c r="N174" i="77" s="1"/>
  <c r="M24" i="77"/>
  <c r="M174" i="77" s="1"/>
  <c r="L24" i="77"/>
  <c r="L174" i="77" s="1"/>
  <c r="K24" i="77"/>
  <c r="K174" i="77" s="1"/>
  <c r="J24" i="77"/>
  <c r="J174" i="77" s="1"/>
  <c r="I24" i="77"/>
  <c r="I174" i="77" s="1"/>
  <c r="H24" i="77"/>
  <c r="H174" i="77" s="1"/>
  <c r="R22" i="77"/>
  <c r="Q22" i="77"/>
  <c r="P22" i="77"/>
  <c r="R16" i="77"/>
  <c r="R142" i="77" s="1"/>
  <c r="Q16" i="77"/>
  <c r="Q142" i="77" s="1"/>
  <c r="P16" i="77"/>
  <c r="P142" i="77" s="1"/>
  <c r="N16" i="77"/>
  <c r="N172" i="77" s="1"/>
  <c r="M16" i="77"/>
  <c r="M172" i="77" s="1"/>
  <c r="L16" i="77"/>
  <c r="L172" i="77" s="1"/>
  <c r="K16" i="77"/>
  <c r="K172" i="77" s="1"/>
  <c r="J16" i="77"/>
  <c r="J172" i="77" s="1"/>
  <c r="I16" i="77"/>
  <c r="I172" i="77" s="1"/>
  <c r="H16" i="77"/>
  <c r="H172" i="77" s="1"/>
  <c r="N14" i="77"/>
  <c r="N171" i="77" s="1"/>
  <c r="M14" i="77"/>
  <c r="M171" i="77" s="1"/>
  <c r="L14" i="77"/>
  <c r="L171" i="77" s="1"/>
  <c r="K14" i="77"/>
  <c r="K171" i="77" s="1"/>
  <c r="J14" i="77"/>
  <c r="J171" i="77" s="1"/>
  <c r="I14" i="77"/>
  <c r="I171" i="77" s="1"/>
  <c r="H14" i="77"/>
  <c r="H171" i="77" s="1"/>
  <c r="R9" i="77"/>
  <c r="R141" i="77" s="1"/>
  <c r="Q9" i="77"/>
  <c r="P141" i="77"/>
  <c r="N8" i="77"/>
  <c r="N170" i="77" s="1"/>
  <c r="M8" i="77"/>
  <c r="M170" i="77" s="1"/>
  <c r="L8" i="77"/>
  <c r="L170" i="77" s="1"/>
  <c r="K8" i="77"/>
  <c r="K170" i="77" s="1"/>
  <c r="J8" i="77"/>
  <c r="J170" i="77" s="1"/>
  <c r="I8" i="77"/>
  <c r="I170" i="77" s="1"/>
  <c r="H8" i="77"/>
  <c r="H170" i="77" s="1"/>
  <c r="P162" i="77"/>
  <c r="O16" i="77"/>
  <c r="O142" i="77" s="1"/>
  <c r="O165" i="77" l="1"/>
  <c r="H60" i="78"/>
  <c r="O52" i="77"/>
  <c r="O154" i="77" s="1"/>
  <c r="K62" i="78"/>
  <c r="K115" i="78" s="1"/>
  <c r="R143" i="77"/>
  <c r="J178" i="77"/>
  <c r="Q151" i="77"/>
  <c r="H178" i="77"/>
  <c r="J184" i="77"/>
  <c r="K144" i="77"/>
  <c r="K187" i="77" s="1"/>
  <c r="R151" i="77"/>
  <c r="H144" i="77"/>
  <c r="H187" i="77" s="1"/>
  <c r="I184" i="77"/>
  <c r="M184" i="77"/>
  <c r="N160" i="77"/>
  <c r="H184" i="77"/>
  <c r="R84" i="77"/>
  <c r="R160" i="77" s="1"/>
  <c r="H190" i="77"/>
  <c r="K184" i="77"/>
  <c r="H101" i="78"/>
  <c r="J33" i="78"/>
  <c r="J107" i="78" s="1"/>
  <c r="L144" i="77"/>
  <c r="L187" i="77" s="1"/>
  <c r="L184" i="77"/>
  <c r="Q42" i="77"/>
  <c r="M105" i="77"/>
  <c r="M58" i="77" s="1"/>
  <c r="H102" i="78"/>
  <c r="I190" i="77"/>
  <c r="L178" i="77"/>
  <c r="N144" i="77"/>
  <c r="N187" i="77" s="1"/>
  <c r="N184" i="77"/>
  <c r="P84" i="77"/>
  <c r="L160" i="77"/>
  <c r="M144" i="77"/>
  <c r="M187" i="77" s="1"/>
  <c r="J190" i="77"/>
  <c r="O138" i="77"/>
  <c r="O163" i="77" s="1"/>
  <c r="I144" i="77"/>
  <c r="I187" i="77" s="1"/>
  <c r="M190" i="77"/>
  <c r="O150" i="77"/>
  <c r="I178" i="77"/>
  <c r="Q150" i="77"/>
  <c r="Q8" i="77"/>
  <c r="O56" i="77"/>
  <c r="P156" i="77"/>
  <c r="O156" i="77" s="1"/>
  <c r="O67" i="77"/>
  <c r="K178" i="77"/>
  <c r="R138" i="77"/>
  <c r="R163" i="77" s="1"/>
  <c r="L190" i="77"/>
  <c r="O9" i="77"/>
  <c r="O141" i="77" s="1"/>
  <c r="P163" i="77"/>
  <c r="O79" i="77"/>
  <c r="Q141" i="77"/>
  <c r="I62" i="78"/>
  <c r="I115" i="78" s="1"/>
  <c r="K57" i="77"/>
  <c r="K185" i="77" s="1"/>
  <c r="K189" i="77" s="1"/>
  <c r="I160" i="77"/>
  <c r="N190" i="77"/>
  <c r="K8" i="78"/>
  <c r="R150" i="77"/>
  <c r="R140" i="77" s="1"/>
  <c r="L57" i="77"/>
  <c r="L185" i="77" s="1"/>
  <c r="L189" i="77" s="1"/>
  <c r="I181" i="77"/>
  <c r="I57" i="77"/>
  <c r="I185" i="77" s="1"/>
  <c r="I189" i="77" s="1"/>
  <c r="M57" i="77"/>
  <c r="M185" i="77" s="1"/>
  <c r="M189" i="77" s="1"/>
  <c r="Q84" i="77"/>
  <c r="Q160" i="77" s="1"/>
  <c r="K154" i="77"/>
  <c r="K190" i="77"/>
  <c r="K160" i="77"/>
  <c r="M154" i="77"/>
  <c r="R8" i="77"/>
  <c r="J160" i="77"/>
  <c r="J114" i="77"/>
  <c r="J144" i="77" s="1"/>
  <c r="J187" i="77" s="1"/>
  <c r="K33" i="78"/>
  <c r="O46" i="77"/>
  <c r="H109" i="78"/>
  <c r="K111" i="78"/>
  <c r="R42" i="77"/>
  <c r="I154" i="77"/>
  <c r="R102" i="77"/>
  <c r="R161" i="77" s="1"/>
  <c r="N178" i="77"/>
  <c r="N182" i="77"/>
  <c r="N57" i="77"/>
  <c r="H57" i="77"/>
  <c r="H185" i="77" s="1"/>
  <c r="H189" i="77" s="1"/>
  <c r="J57" i="77"/>
  <c r="J185" i="77" s="1"/>
  <c r="J189" i="77" s="1"/>
  <c r="P160" i="77"/>
  <c r="N105" i="77"/>
  <c r="N58" i="77" s="1"/>
  <c r="M178" i="77"/>
  <c r="M112" i="77"/>
  <c r="M186" i="77" s="1"/>
  <c r="H160" i="77"/>
  <c r="J62" i="78"/>
  <c r="J115" i="78" s="1"/>
  <c r="H56" i="78"/>
  <c r="H62" i="78" s="1"/>
  <c r="H115" i="78" s="1"/>
  <c r="H18" i="78"/>
  <c r="K71" i="78"/>
  <c r="K116" i="78" s="1"/>
  <c r="P42" i="77"/>
  <c r="P151" i="77" s="1"/>
  <c r="O22" i="77"/>
  <c r="H111" i="78"/>
  <c r="I33" i="78"/>
  <c r="I110" i="78"/>
  <c r="H12" i="78"/>
  <c r="H104" i="78" s="1"/>
  <c r="H74" i="78"/>
  <c r="Q143" i="77"/>
  <c r="Q102" i="77"/>
  <c r="Q161" i="77" s="1"/>
  <c r="Q138" i="77"/>
  <c r="Q163" i="77" s="1"/>
  <c r="P8" i="77"/>
  <c r="H78" i="78"/>
  <c r="I82" i="78"/>
  <c r="I117" i="78" s="1"/>
  <c r="H108" i="78"/>
  <c r="H103" i="78"/>
  <c r="J82" i="78"/>
  <c r="J117" i="78" s="1"/>
  <c r="I8" i="78"/>
  <c r="J8" i="78"/>
  <c r="H36" i="78"/>
  <c r="H33" i="78" s="1"/>
  <c r="P143" i="77"/>
  <c r="P140" i="77" s="1"/>
  <c r="H118" i="78"/>
  <c r="H65" i="78"/>
  <c r="P102" i="77"/>
  <c r="P161" i="77" s="1"/>
  <c r="O86" i="77"/>
  <c r="J50" i="78" l="1"/>
  <c r="O151" i="77"/>
  <c r="R157" i="77"/>
  <c r="H107" i="78"/>
  <c r="K107" i="78"/>
  <c r="K50" i="78"/>
  <c r="K114" i="78" s="1"/>
  <c r="K119" i="78" s="1"/>
  <c r="K121" i="78" s="1"/>
  <c r="Q61" i="77"/>
  <c r="Q159" i="77" s="1"/>
  <c r="Q164" i="77" s="1"/>
  <c r="Q166" i="77" s="1"/>
  <c r="H105" i="78"/>
  <c r="I107" i="78"/>
  <c r="I50" i="78"/>
  <c r="H50" i="78" s="1"/>
  <c r="O143" i="77"/>
  <c r="O84" i="77"/>
  <c r="O160" i="77" s="1"/>
  <c r="O42" i="77"/>
  <c r="N185" i="77"/>
  <c r="N189" i="77" s="1"/>
  <c r="Q140" i="77"/>
  <c r="Q157" i="77" s="1"/>
  <c r="O8" i="77"/>
  <c r="K100" i="78"/>
  <c r="K112" i="78" s="1"/>
  <c r="H82" i="78"/>
  <c r="H117" i="78" s="1"/>
  <c r="R61" i="77"/>
  <c r="R159" i="77" s="1"/>
  <c r="R164" i="77" s="1"/>
  <c r="R166" i="77" s="1"/>
  <c r="P61" i="77"/>
  <c r="P159" i="77" s="1"/>
  <c r="P164" i="77" s="1"/>
  <c r="P166" i="77" s="1"/>
  <c r="I100" i="78"/>
  <c r="H110" i="78"/>
  <c r="J100" i="78"/>
  <c r="J112" i="78" s="1"/>
  <c r="J114" i="78"/>
  <c r="H71" i="78"/>
  <c r="H116" i="78" s="1"/>
  <c r="O102" i="77"/>
  <c r="O161" i="77" s="1"/>
  <c r="I112" i="78" l="1"/>
  <c r="O61" i="77"/>
  <c r="O159" i="77" s="1"/>
  <c r="O164" i="77" s="1"/>
  <c r="O166" i="77" s="1"/>
  <c r="I114" i="78"/>
  <c r="I119" i="78" s="1"/>
  <c r="I121" i="78" s="1"/>
  <c r="O140" i="77"/>
  <c r="J119" i="78"/>
  <c r="J121" i="78" s="1"/>
  <c r="H121" i="78" l="1"/>
  <c r="H27" i="78"/>
  <c r="H8" i="78" s="1"/>
  <c r="H106" i="78" l="1"/>
  <c r="H100" i="78" l="1"/>
  <c r="H112" i="78" s="1"/>
  <c r="H114" i="78"/>
  <c r="H119" i="78" s="1"/>
  <c r="O157" i="77"/>
  <c r="P157" i="77"/>
  <c r="P155" i="77"/>
</calcChain>
</file>

<file path=xl/sharedStrings.xml><?xml version="1.0" encoding="utf-8"?>
<sst xmlns="http://schemas.openxmlformats.org/spreadsheetml/2006/main" count="379" uniqueCount="156">
  <si>
    <t>Működési bevételek</t>
  </si>
  <si>
    <t>közalkalmazott</t>
  </si>
  <si>
    <t>Összesen:</t>
  </si>
  <si>
    <t>Önkormányzat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</si>
  <si>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</si>
  <si>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</si>
  <si>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</si>
  <si>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</si>
  <si>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</si>
  <si>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</si>
  <si>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</si>
  <si>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</si>
  <si>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</si>
  <si>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</si>
  <si>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</si>
  <si>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</si>
  <si>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</si>
  <si>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</si>
  <si>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Bevételek összesen:</t>
  </si>
  <si>
    <t>Kiadások összesen:</t>
  </si>
  <si>
    <t>Déryné Kulturális Központ</t>
  </si>
  <si>
    <t>Csigabiga Óvoda és Bölcsöde</t>
  </si>
  <si>
    <t>Önkormányzati Konyha</t>
  </si>
  <si>
    <t>Egyéb felhalmozási célú kiadások</t>
  </si>
  <si>
    <t>Bevételek</t>
  </si>
  <si>
    <t>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</si>
  <si>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</si>
  <si>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</si>
  <si>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</si>
  <si>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</si>
  <si>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Dologi kiadások</t>
  </si>
  <si>
    <t>Működési célú átvett pénzeszközök</t>
  </si>
  <si>
    <t>Ellátottak pénzbeli juttatásai</t>
  </si>
  <si>
    <t>Finanszírozási bevételek</t>
  </si>
  <si>
    <t>Egyéb működési célú kiadások</t>
  </si>
  <si>
    <t>Finanszírozási kiadások</t>
  </si>
  <si>
    <t>Működési kiadások</t>
  </si>
  <si>
    <t>Felhalmozási bevételek</t>
  </si>
  <si>
    <t>Beruházások</t>
  </si>
  <si>
    <t>Felhalmozási célú támogatások államháztartáson belülről</t>
  </si>
  <si>
    <t>Felújítások</t>
  </si>
  <si>
    <t>Felhalmozási célú átvett pénzeszközök</t>
  </si>
  <si>
    <t>Felhalmozási kiadások</t>
  </si>
  <si>
    <t>BEVÉTELEK ÖSSZESEN</t>
  </si>
  <si>
    <t>KIADÁSOK ÖSSZESEN</t>
  </si>
  <si>
    <t>Előirányzat csoport</t>
  </si>
  <si>
    <t>Kiemelt előirányzat</t>
  </si>
  <si>
    <t>Jogcím csoport</t>
  </si>
  <si>
    <t>Költségvetés</t>
  </si>
  <si>
    <t>Kötelezően ellátott feladatok</t>
  </si>
  <si>
    <t>Önként vállalt feladatok</t>
  </si>
  <si>
    <t>Állami (államigazgatási) feladatok</t>
  </si>
  <si>
    <t>Működési költségvetés</t>
  </si>
  <si>
    <t>Önkormányzatok működési támogatásai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</si>
  <si>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</si>
  <si>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</si>
  <si>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</si>
  <si>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</si>
  <si>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</si>
  <si>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 xml:space="preserve">Vagyoni típusú adók </t>
  </si>
  <si>
    <t>Értékesítési és forgalmi adó</t>
  </si>
  <si>
    <t>Gépjármű adó</t>
  </si>
  <si>
    <t>Egyéb közhatalmi bevételek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</si>
  <si>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</si>
  <si>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</si>
  <si>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</si>
  <si>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</si>
  <si>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</si>
  <si>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</si>
  <si>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</si>
  <si>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 bevételek</t>
  </si>
  <si>
    <t>Egyéb pénzügyi műveletek bevételei</t>
  </si>
  <si>
    <t>Egyéb működési bevételek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</si>
  <si>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</si>
  <si>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</si>
  <si>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</si>
  <si>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Hitel és kölcsön felvétel ÁH-on kívülről</t>
  </si>
  <si>
    <t>Belföldi értékpapírok bevételei</t>
  </si>
  <si>
    <t>Maradvány igénybevétele</t>
  </si>
  <si>
    <t>Központi irányítószervi támogatás</t>
  </si>
  <si>
    <t>Felhalmozási költségvetés</t>
  </si>
  <si>
    <t>Ingatlanok értékesítése</t>
  </si>
  <si>
    <t>Egyéb tárgyi eszközök értékesítése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</si>
  <si>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</si>
  <si>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</si>
  <si>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</si>
  <si>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</si>
  <si>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Felhalmozási célú garancia- és kezességvállalásból származó megtérülések államháztartáson kívülről</t>
  </si>
  <si>
    <t>Egyéb felhalmozási célú átvett pénzeszközök</t>
  </si>
  <si>
    <t>Polgármesteri Hivatal</t>
  </si>
  <si>
    <t>Déryné  Kulturális Központ</t>
  </si>
  <si>
    <t>Bevételek összesen előirányzat csoportonként és kiemelt előirányzatonként</t>
  </si>
  <si>
    <t>Bevételek összesen intézményenként</t>
  </si>
  <si>
    <t>Intézményi támogatás</t>
  </si>
  <si>
    <t>Bevételek összesen intézményi támogatás nélkül</t>
  </si>
  <si>
    <t>Szeged agglomer. és ahhoz kapcs. telep. Közöss. Közl.fejlesztése DAOP-3.2.1./A-09-2009-0002</t>
  </si>
  <si>
    <t>Az Önkormányzat összes bevétele intézményenként és összevontan</t>
  </si>
  <si>
    <t>Betegséggel kapcsolatos ellátások</t>
  </si>
  <si>
    <t>Foglalkoztatással, munkanélküliséggel kapcsolatos ellátások</t>
  </si>
  <si>
    <t>Lakhatással kapcsolatos ellátások</t>
  </si>
  <si>
    <t>Egyéb nem intézményi ellátások</t>
  </si>
  <si>
    <t>Elvonások és befizetések</t>
  </si>
  <si>
    <t>Működési célú visszatérítendő támogatások, kölcsönök nyújtása államháztartáson belülre</t>
  </si>
  <si>
    <t>Műköldési célú visszatérítendő támogatások, kölcsönök törlesztése államháztartáson belülre</t>
  </si>
  <si>
    <t>Egyéb működési célú támogatások államháztartáson belülre</t>
  </si>
  <si>
    <t>Működési célú visszatérítendő támogatások, kölcsönök nyújtása államháztartáson kívülre</t>
  </si>
  <si>
    <t>Egyéb működési célú támogatások államháztartáson kívülre</t>
  </si>
  <si>
    <t>Működési célú tartalék</t>
  </si>
  <si>
    <t>Hitel és kölcsön törlesztés ÁH-on kívülre</t>
  </si>
  <si>
    <t>Belföldi értékpapírok kiadása</t>
  </si>
  <si>
    <t>Központi, irányítószervi támogatás folyósítása</t>
  </si>
  <si>
    <t>Pénzügyi lízing kiadásai</t>
  </si>
  <si>
    <t>Felhalmozási célú garancia- és kezességvállalásból származó kifizetés államháztartáson belülre</t>
  </si>
  <si>
    <t>Felhalmozási célú visszatérítendő támogatások, kölcsönök nyújtása államháztartások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</si>
  <si>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</si>
  <si>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</si>
  <si>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</si>
  <si>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</si>
  <si>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</si>
  <si>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</si>
  <si>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Felhalmozási célú tartalék</t>
  </si>
  <si>
    <t>Belföldi értékpapírok kiadásai</t>
  </si>
  <si>
    <t>ÖSSZESEN:</t>
  </si>
  <si>
    <t>Foglalkoztatottak átlaglétszáma fő: köztisztviselő</t>
  </si>
  <si>
    <t>Egyéb bérrendszer hatálya alá tartozó</t>
  </si>
  <si>
    <t>Közfoglalkoztatott</t>
  </si>
  <si>
    <t>Foglalkoztatottak átlaglétszáma fő: közalkalmazott</t>
  </si>
  <si>
    <t>Kiadások összesen előirányzat csoportonként és kiemelt előirányzatonként</t>
  </si>
  <si>
    <t>Kiadások összesen intézményenként</t>
  </si>
  <si>
    <t>Kiadások összesen intézményi támogatás nélkül:</t>
  </si>
  <si>
    <t>Létszám összesen:</t>
  </si>
  <si>
    <t>Köztisztviselő</t>
  </si>
  <si>
    <t>Közalkalmazott</t>
  </si>
  <si>
    <t>egyéb bérrendszer hatálya alá tartozó</t>
  </si>
  <si>
    <t>adatok forintban</t>
  </si>
  <si>
    <t>választott tisztségviselő</t>
  </si>
  <si>
    <t>Foglalkoztatottak átlaglétszáma fő: választott tisztségviselő</t>
  </si>
  <si>
    <r>
      <t>D</t>
    </r>
    <r>
      <rPr>
        <b/>
        <sz val="13"/>
        <color indexed="17"/>
        <rFont val="Arial CE"/>
        <charset val="238"/>
      </rPr>
      <t>éryné Kulturális Központ</t>
    </r>
  </si>
  <si>
    <t>Az Önkormányzat összes kiadása intézményenként és összevontan</t>
  </si>
  <si>
    <t>munka törvénykönyves</t>
  </si>
  <si>
    <t>Egyéb felhalmozási célú támogatások bevételei államháztartáson belülről (fejezeti kezelésű előirányzatok EU-s programokra és azok hazai társfinanszírozása)</t>
  </si>
  <si>
    <t>Felhalmozási célú visszatérítendő támogatások, kölcsönök visszatérülése államháztartáson kívülről (háztartások)</t>
  </si>
  <si>
    <t>Felhalmozási célú támogatások államháztartáson kívülről</t>
  </si>
  <si>
    <t>Az Önkormányzat és intézményei működési és felhalmozási célú bevételeinek és kiadásainak mérlege</t>
  </si>
  <si>
    <t>Felhalmozási célú támogatások visszatérülése államháztartáson kívülről</t>
  </si>
  <si>
    <t>2019. évi előirányzat</t>
  </si>
  <si>
    <t>Egyéb áruhasználati és szolgáltatási adók</t>
  </si>
  <si>
    <t>Államháztartáson belüli megelőlegezések visszafizetése</t>
  </si>
  <si>
    <t xml:space="preserve">A helyi önkormányzatok előző évi elszámolásából származó kiadások </t>
  </si>
  <si>
    <t>Egyéb működési célútámogatások bevételei ÁH-n belülről</t>
  </si>
  <si>
    <t xml:space="preserve">Egyéb pénzbeli és természetbeni gyermekvédelmi támogatások </t>
  </si>
  <si>
    <t>2019. december módosított előirányzat</t>
  </si>
  <si>
    <t>2019. december 10.  módosított előirányzat</t>
  </si>
  <si>
    <t>1. melléklet az 21/2019. (XII. 11.) önkormányzati rendelethez</t>
  </si>
  <si>
    <t>2. melléklet az 21/2019. (XII. 11.) önkormányzati rendelethez</t>
  </si>
  <si>
    <t>3. melléklet az 21/2019. (XII. 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</si>
</sst>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8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u/>
      <sz val="12"/>
      <name val="Arial"/>
      <family val="2"/>
      <charset val="238"/>
    </font>
    <font>
      <b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sz val="13"/>
      <color indexed="10"/>
      <name val="Arial CE"/>
      <family val="2"/>
      <charset val="238"/>
    </font>
    <font>
      <b/>
      <sz val="13"/>
      <color indexed="10"/>
      <name val="Arial"/>
      <family val="2"/>
      <charset val="238"/>
    </font>
    <font>
      <sz val="13"/>
      <name val="Arial CE"/>
      <family val="2"/>
      <charset val="238"/>
    </font>
    <font>
      <b/>
      <sz val="13"/>
      <color indexed="18"/>
      <name val="Arial CE"/>
      <charset val="238"/>
    </font>
    <font>
      <sz val="13"/>
      <color indexed="8"/>
      <name val="Arial CE"/>
      <charset val="238"/>
    </font>
    <font>
      <b/>
      <sz val="13"/>
      <color indexed="18"/>
      <name val="Arial"/>
      <family val="2"/>
      <charset val="238"/>
    </font>
    <font>
      <sz val="13"/>
      <name val="Arial CE"/>
      <charset val="238"/>
    </font>
    <font>
      <b/>
      <sz val="13"/>
      <color indexed="18"/>
      <name val="Arial CE"/>
      <family val="2"/>
      <charset val="238"/>
    </font>
    <font>
      <sz val="13"/>
      <color indexed="10"/>
      <name val="Arial CE"/>
      <family val="2"/>
      <charset val="238"/>
    </font>
    <font>
      <sz val="13"/>
      <color indexed="18"/>
      <name val="Arial CE"/>
      <family val="2"/>
      <charset val="238"/>
    </font>
    <font>
      <b/>
      <sz val="13"/>
      <color indexed="14"/>
      <name val="Arial CE"/>
      <family val="2"/>
      <charset val="238"/>
    </font>
    <font>
      <b/>
      <sz val="13"/>
      <color indexed="10"/>
      <name val="Arial CE"/>
      <charset val="238"/>
    </font>
    <font>
      <b/>
      <sz val="11"/>
      <color indexed="10"/>
      <name val="Arial CE"/>
      <charset val="238"/>
    </font>
    <font>
      <b/>
      <sz val="10"/>
      <color indexed="18"/>
      <name val="Arial"/>
      <family val="2"/>
      <charset val="238"/>
    </font>
    <font>
      <b/>
      <sz val="13"/>
      <color indexed="17"/>
      <name val="Arial CE"/>
      <family val="2"/>
      <charset val="238"/>
    </font>
    <font>
      <b/>
      <sz val="13"/>
      <color indexed="17"/>
      <name val="Arial"/>
      <family val="2"/>
      <charset val="238"/>
    </font>
    <font>
      <sz val="13"/>
      <color indexed="8"/>
      <name val="Arial"/>
      <family val="2"/>
      <charset val="238"/>
    </font>
    <font>
      <b/>
      <sz val="13"/>
      <color indexed="17"/>
      <name val="Arial CE"/>
      <charset val="238"/>
    </font>
    <font>
      <b/>
      <sz val="13"/>
      <color indexed="56"/>
      <name val="Arial CE"/>
      <family val="2"/>
      <charset val="238"/>
    </font>
    <font>
      <sz val="13"/>
      <color indexed="17"/>
      <name val="Arial"/>
      <family val="2"/>
      <charset val="238"/>
    </font>
    <font>
      <b/>
      <sz val="13"/>
      <color indexed="8"/>
      <name val="Arial CE"/>
      <family val="2"/>
      <charset val="238"/>
    </font>
    <font>
      <sz val="13"/>
      <color indexed="10"/>
      <name val="Arial CE"/>
      <charset val="238"/>
    </font>
    <font>
      <sz val="13"/>
      <color indexed="10"/>
      <name val="Arial"/>
      <family val="2"/>
      <charset val="238"/>
    </font>
    <font>
      <b/>
      <sz val="13"/>
      <color indexed="53"/>
      <name val="Arial CE"/>
      <charset val="238"/>
    </font>
    <font>
      <b/>
      <sz val="13"/>
      <name val="Arial CE"/>
      <charset val="238"/>
    </font>
    <font>
      <sz val="13"/>
      <color indexed="17"/>
      <name val="Arial CE"/>
      <family val="2"/>
      <charset val="238"/>
    </font>
    <font>
      <b/>
      <sz val="13"/>
      <color indexed="57"/>
      <name val="Arial CE"/>
      <family val="2"/>
      <charset val="238"/>
    </font>
    <font>
      <b/>
      <sz val="13"/>
      <color indexed="14"/>
      <name val="Arial CE"/>
      <charset val="238"/>
    </font>
    <font>
      <b/>
      <u/>
      <sz val="13"/>
      <name val="Arial"/>
      <family val="2"/>
      <charset val="238"/>
    </font>
    <font>
      <b/>
      <i/>
      <sz val="13"/>
      <color indexed="48"/>
      <name val="Arial CE"/>
      <family val="2"/>
      <charset val="238"/>
    </font>
    <font>
      <b/>
      <i/>
      <sz val="13"/>
      <color indexed="18"/>
      <name val="Arial CE"/>
      <family val="2"/>
      <charset val="238"/>
    </font>
    <font>
      <b/>
      <sz val="13"/>
      <color indexed="48"/>
      <name val="Arial"/>
      <family val="2"/>
      <charset val="238"/>
    </font>
    <font>
      <sz val="13"/>
      <color indexed="8"/>
      <name val="Arial CE"/>
      <family val="2"/>
      <charset val="238"/>
    </font>
    <font>
      <b/>
      <sz val="13"/>
      <color indexed="12"/>
      <name val="Arial CE"/>
      <charset val="238"/>
    </font>
    <font>
      <b/>
      <i/>
      <sz val="13"/>
      <color indexed="48"/>
      <name val="Arial CE"/>
      <charset val="238"/>
    </font>
    <font>
      <b/>
      <sz val="13"/>
      <color indexed="12"/>
      <name val="Arial CE"/>
      <family val="2"/>
      <charset val="238"/>
    </font>
    <font>
      <i/>
      <sz val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1"/>
      <color indexed="18"/>
      <name val="Arial CE"/>
      <charset val="238"/>
    </font>
    <font>
      <b/>
      <sz val="13"/>
      <color indexed="57"/>
      <name val="Arial"/>
      <family val="2"/>
      <charset val="238"/>
    </font>
    <font>
      <b/>
      <i/>
      <sz val="13"/>
      <color indexed="48"/>
      <name val="Arial"/>
      <family val="2"/>
      <charset val="238"/>
    </font>
    <font>
      <b/>
      <sz val="13"/>
      <color indexed="56"/>
      <name val="Arial CE"/>
      <charset val="238"/>
    </font>
    <font>
      <sz val="13"/>
      <color indexed="18"/>
      <name val="Arial CE"/>
      <charset val="238"/>
    </font>
    <font>
      <b/>
      <sz val="13"/>
      <color indexed="48"/>
      <name val="Arial CE"/>
      <charset val="238"/>
    </font>
    <font>
      <b/>
      <sz val="13"/>
      <color indexed="57"/>
      <name val="Arial CE"/>
      <charset val="238"/>
    </font>
    <font>
      <b/>
      <sz val="13"/>
      <color indexed="12"/>
      <name val="Arial"/>
      <family val="2"/>
      <charset val="238"/>
    </font>
    <font>
      <b/>
      <sz val="13"/>
      <color indexed="14"/>
      <name val="Arial"/>
      <family val="2"/>
      <charset val="238"/>
    </font>
    <font>
      <b/>
      <sz val="13"/>
      <color indexed="48"/>
      <name val="Arial CE"/>
      <family val="2"/>
      <charset val="238"/>
    </font>
    <font>
      <b/>
      <sz val="13"/>
      <color indexed="53"/>
      <name val="Arial CE"/>
      <family val="2"/>
      <charset val="238"/>
    </font>
    <font>
      <sz val="13"/>
      <color indexed="17"/>
      <name val="Arial CE"/>
      <charset val="238"/>
    </font>
    <font>
      <b/>
      <sz val="13"/>
      <color rgb="FF000080"/>
      <name val="Arial CE"/>
      <family val="2"/>
      <charset val="238"/>
    </font>
    <font>
      <b/>
      <sz val="13"/>
      <color rgb="FF008000"/>
      <name val="Arial CE"/>
      <family val="2"/>
      <charset val="238"/>
    </font>
    <font>
      <b/>
      <sz val="11"/>
      <color rgb="FF000080"/>
      <name val="Arial CE"/>
      <charset val="238"/>
    </font>
    <font>
      <b/>
      <sz val="11"/>
      <color rgb="FF000080"/>
      <name val="Arial"/>
      <family val="2"/>
      <charset val="238"/>
    </font>
    <font>
      <b/>
      <sz val="13"/>
      <color rgb="FF008000"/>
      <name val="Arial CE"/>
      <charset val="238"/>
    </font>
    <font>
      <b/>
      <sz val="13"/>
      <color rgb="FF000080"/>
      <name val="Arial CE"/>
      <charset val="238"/>
    </font>
    <font>
      <b/>
      <sz val="13"/>
      <color rgb="FFFF0000"/>
      <name val="Arial CE"/>
      <charset val="238"/>
    </font>
    <font>
      <b/>
      <sz val="13"/>
      <color theme="3"/>
      <name val="Arial CE"/>
      <charset val="238"/>
    </font>
    <font>
      <b/>
      <sz val="13"/>
      <color rgb="FF002060"/>
      <name val="Arial CE"/>
      <charset val="238"/>
    </font>
    <font>
      <b/>
      <sz val="13"/>
      <color rgb="FF00B050"/>
      <name val="Arial CE"/>
      <charset val="238"/>
    </font>
    <font>
      <b/>
      <sz val="11"/>
      <color rgb="FF3366CC"/>
      <name val="Arial"/>
      <family val="2"/>
      <charset val="238"/>
    </font>
    <font>
      <b/>
      <sz val="1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4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12" fillId="0" borderId="20" xfId="1" applyFont="1" applyBorder="1" applyAlignment="1">
      <alignment horizontal="center" vertical="top"/>
    </xf>
    <xf numFmtId="0" fontId="12" fillId="0" borderId="20" xfId="1" applyFont="1" applyBorder="1" applyAlignment="1">
      <alignment horizontal="right" vertical="top"/>
    </xf>
    <xf numFmtId="0" fontId="2" fillId="0" borderId="22" xfId="1" applyFont="1" applyBorder="1" applyAlignment="1">
      <alignment vertical="top"/>
    </xf>
    <xf numFmtId="0" fontId="2" fillId="0" borderId="30" xfId="1" applyFont="1" applyBorder="1" applyAlignment="1">
      <alignment vertical="top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1" fillId="0" borderId="16" xfId="0" applyFont="1" applyBorder="1"/>
    <xf numFmtId="0" fontId="21" fillId="0" borderId="31" xfId="0" applyFont="1" applyBorder="1"/>
    <xf numFmtId="3" fontId="21" fillId="0" borderId="6" xfId="0" applyNumberFormat="1" applyFont="1" applyBorder="1"/>
    <xf numFmtId="0" fontId="21" fillId="0" borderId="6" xfId="0" applyFont="1" applyBorder="1"/>
    <xf numFmtId="0" fontId="20" fillId="0" borderId="6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2" fillId="0" borderId="15" xfId="0" applyFont="1" applyBorder="1"/>
    <xf numFmtId="0" fontId="22" fillId="0" borderId="1" xfId="0" applyFont="1" applyBorder="1"/>
    <xf numFmtId="3" fontId="23" fillId="0" borderId="33" xfId="0" applyNumberFormat="1" applyFont="1" applyBorder="1"/>
    <xf numFmtId="0" fontId="24" fillId="0" borderId="15" xfId="0" applyFont="1" applyBorder="1"/>
    <xf numFmtId="0" fontId="25" fillId="0" borderId="15" xfId="0" applyFont="1" applyBorder="1"/>
    <xf numFmtId="0" fontId="25" fillId="0" borderId="1" xfId="0" applyFont="1" applyBorder="1"/>
    <xf numFmtId="3" fontId="20" fillId="0" borderId="33" xfId="0" applyNumberFormat="1" applyFont="1" applyBorder="1"/>
    <xf numFmtId="3" fontId="20" fillId="0" borderId="1" xfId="0" applyNumberFormat="1" applyFont="1" applyBorder="1"/>
    <xf numFmtId="0" fontId="20" fillId="0" borderId="1" xfId="0" applyFont="1" applyBorder="1"/>
    <xf numFmtId="10" fontId="26" fillId="0" borderId="1" xfId="0" applyNumberFormat="1" applyFont="1" applyBorder="1" applyAlignment="1">
      <alignment horizontal="right"/>
    </xf>
    <xf numFmtId="0" fontId="20" fillId="0" borderId="33" xfId="0" applyFont="1" applyBorder="1"/>
    <xf numFmtId="3" fontId="27" fillId="0" borderId="33" xfId="0" applyNumberFormat="1" applyFont="1" applyBorder="1"/>
    <xf numFmtId="3" fontId="27" fillId="0" borderId="12" xfId="0" applyNumberFormat="1" applyFont="1" applyBorder="1"/>
    <xf numFmtId="0" fontId="24" fillId="0" borderId="1" xfId="0" applyFont="1" applyBorder="1"/>
    <xf numFmtId="0" fontId="28" fillId="0" borderId="15" xfId="0" applyFont="1" applyBorder="1"/>
    <xf numFmtId="0" fontId="15" fillId="0" borderId="1" xfId="0" applyFont="1" applyBorder="1"/>
    <xf numFmtId="0" fontId="29" fillId="0" borderId="15" xfId="0" applyFont="1" applyBorder="1"/>
    <xf numFmtId="0" fontId="29" fillId="0" borderId="1" xfId="0" applyFont="1" applyBorder="1"/>
    <xf numFmtId="0" fontId="30" fillId="0" borderId="15" xfId="0" applyFont="1" applyBorder="1"/>
    <xf numFmtId="0" fontId="30" fillId="0" borderId="1" xfId="0" applyFont="1" applyBorder="1"/>
    <xf numFmtId="0" fontId="31" fillId="0" borderId="1" xfId="0" applyFont="1" applyBorder="1"/>
    <xf numFmtId="0" fontId="22" fillId="0" borderId="1" xfId="0" applyFont="1" applyBorder="1" applyAlignment="1">
      <alignment shrinkToFit="1"/>
    </xf>
    <xf numFmtId="3" fontId="23" fillId="0" borderId="1" xfId="0" applyNumberFormat="1" applyFont="1" applyBorder="1"/>
    <xf numFmtId="3" fontId="20" fillId="0" borderId="1" xfId="0" applyNumberFormat="1" applyFont="1" applyFill="1" applyBorder="1"/>
    <xf numFmtId="3" fontId="27" fillId="0" borderId="1" xfId="0" applyNumberFormat="1" applyFont="1" applyBorder="1"/>
    <xf numFmtId="0" fontId="27" fillId="0" borderId="1" xfId="0" applyFont="1" applyBorder="1"/>
    <xf numFmtId="10" fontId="29" fillId="0" borderId="1" xfId="0" applyNumberFormat="1" applyFont="1" applyBorder="1" applyAlignment="1">
      <alignment horizontal="right"/>
    </xf>
    <xf numFmtId="0" fontId="27" fillId="0" borderId="33" xfId="0" applyFont="1" applyBorder="1"/>
    <xf numFmtId="10" fontId="32" fillId="0" borderId="1" xfId="0" applyNumberFormat="1" applyFont="1" applyBorder="1" applyAlignment="1">
      <alignment horizontal="right"/>
    </xf>
    <xf numFmtId="0" fontId="28" fillId="0" borderId="1" xfId="0" applyFont="1" applyBorder="1"/>
    <xf numFmtId="0" fontId="4" fillId="0" borderId="1" xfId="0" applyFont="1" applyBorder="1"/>
    <xf numFmtId="0" fontId="23" fillId="0" borderId="1" xfId="0" applyFont="1" applyBorder="1"/>
    <xf numFmtId="10" fontId="33" fillId="0" borderId="1" xfId="0" applyNumberFormat="1" applyFont="1" applyBorder="1" applyAlignment="1">
      <alignment horizontal="right"/>
    </xf>
    <xf numFmtId="0" fontId="23" fillId="0" borderId="33" xfId="0" applyFont="1" applyBorder="1"/>
    <xf numFmtId="0" fontId="34" fillId="0" borderId="1" xfId="0" applyFont="1" applyBorder="1" applyAlignment="1">
      <alignment horizontal="left"/>
    </xf>
    <xf numFmtId="0" fontId="34" fillId="0" borderId="33" xfId="0" applyFont="1" applyBorder="1" applyAlignment="1">
      <alignment horizontal="left"/>
    </xf>
    <xf numFmtId="0" fontId="28" fillId="0" borderId="33" xfId="0" applyFont="1" applyBorder="1"/>
    <xf numFmtId="0" fontId="24" fillId="0" borderId="33" xfId="0" applyFont="1" applyBorder="1"/>
    <xf numFmtId="0" fontId="29" fillId="0" borderId="33" xfId="0" applyFont="1" applyBorder="1"/>
    <xf numFmtId="0" fontId="35" fillId="0" borderId="1" xfId="0" applyFont="1" applyBorder="1" applyAlignment="1">
      <alignment wrapText="1"/>
    </xf>
    <xf numFmtId="3" fontId="27" fillId="0" borderId="28" xfId="0" applyNumberFormat="1" applyFont="1" applyBorder="1"/>
    <xf numFmtId="10" fontId="25" fillId="0" borderId="33" xfId="0" applyNumberFormat="1" applyFont="1" applyBorder="1" applyAlignment="1">
      <alignment horizontal="right"/>
    </xf>
    <xf numFmtId="10" fontId="26" fillId="0" borderId="33" xfId="0" applyNumberFormat="1" applyFont="1" applyBorder="1" applyAlignment="1">
      <alignment horizontal="right"/>
    </xf>
    <xf numFmtId="10" fontId="25" fillId="0" borderId="1" xfId="0" applyNumberFormat="1" applyFont="1" applyBorder="1" applyAlignment="1">
      <alignment horizontal="right"/>
    </xf>
    <xf numFmtId="0" fontId="17" fillId="0" borderId="1" xfId="0" applyFont="1" applyBorder="1"/>
    <xf numFmtId="3" fontId="24" fillId="0" borderId="1" xfId="0" applyNumberFormat="1" applyFont="1" applyBorder="1" applyAlignment="1">
      <alignment horizontal="right"/>
    </xf>
    <xf numFmtId="10" fontId="28" fillId="0" borderId="1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0" fontId="33" fillId="0" borderId="15" xfId="0" applyFont="1" applyBorder="1"/>
    <xf numFmtId="0" fontId="33" fillId="0" borderId="1" xfId="0" applyFont="1" applyBorder="1"/>
    <xf numFmtId="3" fontId="23" fillId="0" borderId="12" xfId="0" applyNumberFormat="1" applyFont="1" applyBorder="1"/>
    <xf numFmtId="10" fontId="18" fillId="0" borderId="1" xfId="0" applyNumberFormat="1" applyFont="1" applyBorder="1" applyAlignment="1">
      <alignment horizontal="right"/>
    </xf>
    <xf numFmtId="0" fontId="15" fillId="0" borderId="15" xfId="0" applyFont="1" applyBorder="1"/>
    <xf numFmtId="10" fontId="22" fillId="0" borderId="1" xfId="0" applyNumberFormat="1" applyFont="1" applyBorder="1" applyAlignment="1">
      <alignment horizontal="right"/>
    </xf>
    <xf numFmtId="0" fontId="36" fillId="0" borderId="15" xfId="0" applyFont="1" applyBorder="1"/>
    <xf numFmtId="3" fontId="37" fillId="0" borderId="33" xfId="0" applyNumberFormat="1" applyFont="1" applyBorder="1"/>
    <xf numFmtId="3" fontId="22" fillId="0" borderId="1" xfId="0" applyNumberFormat="1" applyFont="1" applyBorder="1"/>
    <xf numFmtId="3" fontId="22" fillId="0" borderId="33" xfId="0" applyNumberFormat="1" applyFont="1" applyBorder="1"/>
    <xf numFmtId="3" fontId="38" fillId="0" borderId="33" xfId="0" applyNumberFormat="1" applyFont="1" applyBorder="1"/>
    <xf numFmtId="0" fontId="26" fillId="0" borderId="1" xfId="0" applyFont="1" applyBorder="1"/>
    <xf numFmtId="0" fontId="39" fillId="0" borderId="15" xfId="0" applyFont="1" applyBorder="1"/>
    <xf numFmtId="0" fontId="40" fillId="0" borderId="1" xfId="0" applyFont="1" applyBorder="1"/>
    <xf numFmtId="0" fontId="75" fillId="0" borderId="1" xfId="0" applyFont="1" applyBorder="1"/>
    <xf numFmtId="0" fontId="39" fillId="0" borderId="1" xfId="0" applyFont="1" applyBorder="1"/>
    <xf numFmtId="0" fontId="20" fillId="0" borderId="12" xfId="0" applyFont="1" applyBorder="1"/>
    <xf numFmtId="10" fontId="19" fillId="0" borderId="1" xfId="0" applyNumberFormat="1" applyFont="1" applyBorder="1"/>
    <xf numFmtId="0" fontId="18" fillId="0" borderId="15" xfId="0" applyFont="1" applyBorder="1"/>
    <xf numFmtId="0" fontId="18" fillId="0" borderId="1" xfId="0" applyFont="1" applyBorder="1"/>
    <xf numFmtId="3" fontId="37" fillId="0" borderId="1" xfId="0" applyNumberFormat="1" applyFont="1" applyBorder="1"/>
    <xf numFmtId="0" fontId="37" fillId="0" borderId="1" xfId="0" applyFont="1" applyBorder="1"/>
    <xf numFmtId="10" fontId="37" fillId="0" borderId="1" xfId="0" applyNumberFormat="1" applyFont="1" applyBorder="1"/>
    <xf numFmtId="0" fontId="37" fillId="0" borderId="33" xfId="0" applyFont="1" applyBorder="1"/>
    <xf numFmtId="3" fontId="19" fillId="0" borderId="33" xfId="0" applyNumberFormat="1" applyFont="1" applyBorder="1"/>
    <xf numFmtId="3" fontId="19" fillId="0" borderId="1" xfId="0" applyNumberFormat="1" applyFont="1" applyBorder="1"/>
    <xf numFmtId="0" fontId="19" fillId="0" borderId="1" xfId="0" applyFont="1" applyBorder="1"/>
    <xf numFmtId="0" fontId="19" fillId="0" borderId="33" xfId="0" applyFont="1" applyBorder="1"/>
    <xf numFmtId="10" fontId="20" fillId="0" borderId="1" xfId="0" applyNumberFormat="1" applyFont="1" applyBorder="1"/>
    <xf numFmtId="3" fontId="41" fillId="0" borderId="0" xfId="0" applyNumberFormat="1" applyFont="1" applyBorder="1"/>
    <xf numFmtId="0" fontId="41" fillId="0" borderId="0" xfId="0" applyFont="1" applyBorder="1"/>
    <xf numFmtId="10" fontId="41" fillId="0" borderId="0" xfId="0" applyNumberFormat="1" applyFont="1" applyBorder="1"/>
    <xf numFmtId="3" fontId="42" fillId="0" borderId="1" xfId="0" applyNumberFormat="1" applyFont="1" applyBorder="1"/>
    <xf numFmtId="3" fontId="42" fillId="0" borderId="33" xfId="0" applyNumberFormat="1" applyFont="1" applyBorder="1"/>
    <xf numFmtId="0" fontId="24" fillId="0" borderId="15" xfId="0" applyFont="1" applyBorder="1" applyAlignment="1">
      <alignment horizontal="left"/>
    </xf>
    <xf numFmtId="0" fontId="43" fillId="0" borderId="15" xfId="0" applyFont="1" applyBorder="1"/>
    <xf numFmtId="0" fontId="44" fillId="0" borderId="1" xfId="0" applyFont="1" applyBorder="1"/>
    <xf numFmtId="0" fontId="44" fillId="0" borderId="33" xfId="0" applyFont="1" applyBorder="1"/>
    <xf numFmtId="0" fontId="24" fillId="0" borderId="0" xfId="0" applyFont="1" applyBorder="1"/>
    <xf numFmtId="3" fontId="20" fillId="0" borderId="0" xfId="0" applyNumberFormat="1" applyFont="1" applyBorder="1"/>
    <xf numFmtId="0" fontId="20" fillId="0" borderId="0" xfId="0" applyFont="1" applyBorder="1"/>
    <xf numFmtId="10" fontId="20" fillId="0" borderId="0" xfId="0" applyNumberFormat="1" applyFont="1" applyBorder="1"/>
    <xf numFmtId="0" fontId="42" fillId="0" borderId="0" xfId="0" applyFont="1" applyBorder="1"/>
    <xf numFmtId="0" fontId="42" fillId="0" borderId="0" xfId="0" applyFont="1" applyFill="1" applyBorder="1"/>
    <xf numFmtId="3" fontId="42" fillId="0" borderId="0" xfId="0" applyNumberFormat="1" applyFont="1" applyBorder="1"/>
    <xf numFmtId="10" fontId="19" fillId="0" borderId="0" xfId="0" applyNumberFormat="1" applyFont="1" applyBorder="1"/>
    <xf numFmtId="0" fontId="26" fillId="0" borderId="0" xfId="0" applyFont="1" applyBorder="1"/>
    <xf numFmtId="0" fontId="39" fillId="0" borderId="15" xfId="0" applyFont="1" applyBorder="1" applyAlignment="1"/>
    <xf numFmtId="0" fontId="24" fillId="0" borderId="10" xfId="0" applyFont="1" applyBorder="1"/>
    <xf numFmtId="0" fontId="45" fillId="0" borderId="1" xfId="0" applyFont="1" applyBorder="1"/>
    <xf numFmtId="0" fontId="2" fillId="0" borderId="1" xfId="0" applyFont="1" applyBorder="1" applyAlignment="1">
      <alignment wrapText="1"/>
    </xf>
    <xf numFmtId="3" fontId="19" fillId="0" borderId="12" xfId="0" applyNumberFormat="1" applyFont="1" applyBorder="1"/>
    <xf numFmtId="0" fontId="46" fillId="0" borderId="1" xfId="0" applyFont="1" applyBorder="1"/>
    <xf numFmtId="0" fontId="24" fillId="0" borderId="8" xfId="0" applyFont="1" applyBorder="1"/>
    <xf numFmtId="0" fontId="33" fillId="0" borderId="8" xfId="0" applyFont="1" applyBorder="1"/>
    <xf numFmtId="3" fontId="20" fillId="0" borderId="8" xfId="0" applyNumberFormat="1" applyFont="1" applyBorder="1"/>
    <xf numFmtId="0" fontId="20" fillId="0" borderId="0" xfId="0" applyFont="1"/>
    <xf numFmtId="0" fontId="24" fillId="0" borderId="5" xfId="0" applyFont="1" applyBorder="1" applyAlignment="1">
      <alignment horizontal="center" vertical="center" wrapText="1"/>
    </xf>
    <xf numFmtId="0" fontId="41" fillId="0" borderId="0" xfId="0" applyFont="1"/>
    <xf numFmtId="0" fontId="44" fillId="0" borderId="0" xfId="0" applyFont="1"/>
    <xf numFmtId="3" fontId="20" fillId="0" borderId="0" xfId="0" applyNumberFormat="1" applyFont="1"/>
    <xf numFmtId="0" fontId="24" fillId="0" borderId="0" xfId="0" applyFont="1" applyBorder="1" applyAlignment="1">
      <alignment horizontal="center" vertical="center" wrapText="1"/>
    </xf>
    <xf numFmtId="0" fontId="46" fillId="0" borderId="0" xfId="0" applyFont="1" applyBorder="1"/>
    <xf numFmtId="3" fontId="19" fillId="0" borderId="0" xfId="0" applyNumberFormat="1" applyFont="1" applyBorder="1"/>
    <xf numFmtId="0" fontId="18" fillId="0" borderId="0" xfId="0" applyFont="1" applyBorder="1"/>
    <xf numFmtId="0" fontId="3" fillId="0" borderId="0" xfId="0" applyFont="1" applyBorder="1"/>
    <xf numFmtId="0" fontId="46" fillId="0" borderId="0" xfId="0" applyFont="1" applyBorder="1" applyAlignment="1">
      <alignment shrinkToFit="1"/>
    </xf>
    <xf numFmtId="0" fontId="22" fillId="0" borderId="0" xfId="0" applyFont="1" applyBorder="1"/>
    <xf numFmtId="3" fontId="23" fillId="0" borderId="0" xfId="0" applyNumberFormat="1" applyFont="1" applyBorder="1"/>
    <xf numFmtId="0" fontId="46" fillId="0" borderId="0" xfId="0" applyFont="1" applyBorder="1" applyAlignment="1"/>
    <xf numFmtId="3" fontId="20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47" fillId="0" borderId="0" xfId="0" applyFont="1" applyBorder="1"/>
    <xf numFmtId="0" fontId="36" fillId="0" borderId="0" xfId="0" applyFont="1" applyBorder="1"/>
    <xf numFmtId="3" fontId="20" fillId="0" borderId="0" xfId="0" applyNumberFormat="1" applyFont="1" applyFill="1" applyBorder="1"/>
    <xf numFmtId="0" fontId="30" fillId="0" borderId="0" xfId="0" applyFont="1" applyBorder="1"/>
    <xf numFmtId="0" fontId="24" fillId="0" borderId="0" xfId="0" applyFont="1" applyBorder="1" applyAlignment="1">
      <alignment shrinkToFit="1"/>
    </xf>
    <xf numFmtId="0" fontId="24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24" fillId="0" borderId="0" xfId="0" applyFont="1" applyFill="1" applyBorder="1" applyAlignment="1"/>
    <xf numFmtId="3" fontId="22" fillId="0" borderId="0" xfId="0" applyNumberFormat="1" applyFont="1" applyBorder="1" applyAlignment="1">
      <alignment horizontal="right"/>
    </xf>
    <xf numFmtId="0" fontId="28" fillId="0" borderId="0" xfId="0" applyFont="1" applyBorder="1"/>
    <xf numFmtId="0" fontId="33" fillId="0" borderId="0" xfId="0" applyFont="1" applyBorder="1"/>
    <xf numFmtId="3" fontId="37" fillId="0" borderId="0" xfId="0" applyNumberFormat="1" applyFont="1" applyBorder="1"/>
    <xf numFmtId="0" fontId="48" fillId="0" borderId="0" xfId="0" applyFont="1" applyBorder="1"/>
    <xf numFmtId="3" fontId="22" fillId="0" borderId="0" xfId="0" applyNumberFormat="1" applyFont="1" applyBorder="1"/>
    <xf numFmtId="3" fontId="38" fillId="0" borderId="0" xfId="0" applyNumberFormat="1" applyFont="1" applyBorder="1"/>
    <xf numFmtId="0" fontId="42" fillId="3" borderId="0" xfId="0" applyFont="1" applyFill="1" applyBorder="1"/>
    <xf numFmtId="0" fontId="28" fillId="0" borderId="0" xfId="0" applyFont="1" applyBorder="1" applyAlignment="1">
      <alignment shrinkToFit="1"/>
    </xf>
    <xf numFmtId="0" fontId="46" fillId="3" borderId="0" xfId="0" applyFont="1" applyFill="1" applyBorder="1"/>
    <xf numFmtId="0" fontId="19" fillId="0" borderId="0" xfId="0" applyFont="1" applyBorder="1"/>
    <xf numFmtId="0" fontId="43" fillId="0" borderId="0" xfId="0" applyFont="1" applyBorder="1"/>
    <xf numFmtId="0" fontId="28" fillId="0" borderId="0" xfId="0" applyFont="1" applyBorder="1" applyAlignment="1">
      <alignment wrapText="1"/>
    </xf>
    <xf numFmtId="0" fontId="44" fillId="0" borderId="0" xfId="0" applyFont="1" applyBorder="1"/>
    <xf numFmtId="0" fontId="49" fillId="0" borderId="0" xfId="0" applyFont="1" applyBorder="1"/>
    <xf numFmtId="3" fontId="24" fillId="0" borderId="0" xfId="0" applyNumberFormat="1" applyFont="1" applyBorder="1"/>
    <xf numFmtId="3" fontId="18" fillId="0" borderId="0" xfId="0" applyNumberFormat="1" applyFont="1" applyBorder="1"/>
    <xf numFmtId="3" fontId="44" fillId="0" borderId="0" xfId="0" applyNumberFormat="1" applyFont="1" applyBorder="1"/>
    <xf numFmtId="0" fontId="50" fillId="0" borderId="0" xfId="0" applyFont="1"/>
    <xf numFmtId="3" fontId="50" fillId="0" borderId="0" xfId="0" applyNumberFormat="1" applyFont="1"/>
    <xf numFmtId="0" fontId="20" fillId="0" borderId="18" xfId="0" applyFont="1" applyBorder="1" applyAlignment="1">
      <alignment horizontal="center" vertical="center"/>
    </xf>
    <xf numFmtId="0" fontId="29" fillId="0" borderId="15" xfId="0" applyFont="1" applyFill="1" applyBorder="1"/>
    <xf numFmtId="0" fontId="51" fillId="0" borderId="15" xfId="0" applyFont="1" applyFill="1" applyBorder="1"/>
    <xf numFmtId="0" fontId="52" fillId="0" borderId="15" xfId="0" applyFont="1" applyFill="1" applyBorder="1"/>
    <xf numFmtId="0" fontId="24" fillId="0" borderId="15" xfId="0" applyFont="1" applyFill="1" applyBorder="1"/>
    <xf numFmtId="0" fontId="25" fillId="0" borderId="15" xfId="0" applyFont="1" applyFill="1" applyBorder="1"/>
    <xf numFmtId="0" fontId="10" fillId="0" borderId="1" xfId="0" applyFont="1" applyFill="1" applyBorder="1"/>
    <xf numFmtId="0" fontId="38" fillId="0" borderId="0" xfId="0" applyFont="1" applyBorder="1"/>
    <xf numFmtId="0" fontId="55" fillId="0" borderId="15" xfId="0" applyFont="1" applyFill="1" applyBorder="1"/>
    <xf numFmtId="0" fontId="20" fillId="0" borderId="15" xfId="0" applyFont="1" applyFill="1" applyBorder="1"/>
    <xf numFmtId="0" fontId="24" fillId="0" borderId="0" xfId="0" applyFont="1" applyFill="1" applyBorder="1"/>
    <xf numFmtId="0" fontId="57" fillId="0" borderId="15" xfId="0" applyFont="1" applyFill="1" applyBorder="1"/>
    <xf numFmtId="0" fontId="30" fillId="0" borderId="15" xfId="0" applyFont="1" applyFill="1" applyBorder="1"/>
    <xf numFmtId="0" fontId="76" fillId="0" borderId="15" xfId="0" applyFont="1" applyFill="1" applyBorder="1"/>
    <xf numFmtId="0" fontId="48" fillId="0" borderId="15" xfId="0" applyFont="1" applyFill="1" applyBorder="1"/>
    <xf numFmtId="0" fontId="24" fillId="0" borderId="8" xfId="0" applyFont="1" applyFill="1" applyBorder="1"/>
    <xf numFmtId="0" fontId="57" fillId="0" borderId="8" xfId="0" applyFont="1" applyFill="1" applyBorder="1"/>
    <xf numFmtId="0" fontId="29" fillId="0" borderId="0" xfId="0" applyFont="1" applyFill="1" applyBorder="1"/>
    <xf numFmtId="0" fontId="25" fillId="0" borderId="0" xfId="0" applyFont="1" applyFill="1" applyBorder="1"/>
    <xf numFmtId="0" fontId="46" fillId="0" borderId="0" xfId="0" applyFont="1" applyFill="1" applyBorder="1"/>
    <xf numFmtId="0" fontId="20" fillId="0" borderId="0" xfId="0" applyFont="1" applyBorder="1" applyAlignment="1">
      <alignment horizontal="right"/>
    </xf>
    <xf numFmtId="0" fontId="58" fillId="0" borderId="0" xfId="0" applyFont="1" applyAlignment="1">
      <alignment horizontal="right" vertical="top"/>
    </xf>
    <xf numFmtId="3" fontId="59" fillId="0" borderId="31" xfId="0" applyNumberFormat="1" applyFont="1" applyBorder="1"/>
    <xf numFmtId="3" fontId="59" fillId="0" borderId="35" xfId="0" applyNumberFormat="1" applyFont="1" applyBorder="1"/>
    <xf numFmtId="3" fontId="60" fillId="0" borderId="33" xfId="0" applyNumberFormat="1" applyFont="1" applyBorder="1"/>
    <xf numFmtId="3" fontId="60" fillId="0" borderId="12" xfId="0" applyNumberFormat="1" applyFont="1" applyBorder="1"/>
    <xf numFmtId="3" fontId="8" fillId="0" borderId="33" xfId="0" applyNumberFormat="1" applyFont="1" applyBorder="1"/>
    <xf numFmtId="3" fontId="8" fillId="0" borderId="12" xfId="0" applyNumberFormat="1" applyFont="1" applyBorder="1"/>
    <xf numFmtId="3" fontId="8" fillId="0" borderId="33" xfId="0" applyNumberFormat="1" applyFont="1" applyFill="1" applyBorder="1"/>
    <xf numFmtId="3" fontId="10" fillId="0" borderId="33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59" fillId="0" borderId="33" xfId="0" applyNumberFormat="1" applyFont="1" applyBorder="1"/>
    <xf numFmtId="3" fontId="59" fillId="0" borderId="12" xfId="0" applyNumberFormat="1" applyFont="1" applyBorder="1"/>
    <xf numFmtId="3" fontId="17" fillId="0" borderId="33" xfId="0" applyNumberFormat="1" applyFont="1" applyBorder="1"/>
    <xf numFmtId="3" fontId="17" fillId="0" borderId="12" xfId="0" applyNumberFormat="1" applyFont="1" applyBorder="1"/>
    <xf numFmtId="3" fontId="61" fillId="0" borderId="33" xfId="0" applyNumberFormat="1" applyFont="1" applyBorder="1"/>
    <xf numFmtId="3" fontId="61" fillId="0" borderId="12" xfId="0" applyNumberFormat="1" applyFont="1" applyBorder="1"/>
    <xf numFmtId="3" fontId="62" fillId="0" borderId="33" xfId="0" applyNumberFormat="1" applyFont="1" applyBorder="1"/>
    <xf numFmtId="3" fontId="62" fillId="0" borderId="12" xfId="0" applyNumberFormat="1" applyFont="1" applyBorder="1"/>
    <xf numFmtId="3" fontId="10" fillId="0" borderId="33" xfId="0" applyNumberFormat="1" applyFont="1" applyBorder="1"/>
    <xf numFmtId="3" fontId="10" fillId="0" borderId="12" xfId="0" applyNumberFormat="1" applyFont="1" applyBorder="1"/>
    <xf numFmtId="3" fontId="77" fillId="0" borderId="33" xfId="0" applyNumberFormat="1" applyFont="1" applyBorder="1"/>
    <xf numFmtId="3" fontId="77" fillId="0" borderId="12" xfId="0" applyNumberFormat="1" applyFont="1" applyBorder="1"/>
    <xf numFmtId="0" fontId="8" fillId="0" borderId="33" xfId="0" applyFont="1" applyBorder="1"/>
    <xf numFmtId="0" fontId="8" fillId="0" borderId="12" xfId="0" applyFont="1" applyBorder="1"/>
    <xf numFmtId="3" fontId="8" fillId="0" borderId="1" xfId="0" applyNumberFormat="1" applyFont="1" applyBorder="1"/>
    <xf numFmtId="0" fontId="8" fillId="0" borderId="1" xfId="0" applyFont="1" applyBorder="1"/>
    <xf numFmtId="3" fontId="63" fillId="0" borderId="33" xfId="0" applyNumberFormat="1" applyFont="1" applyBorder="1"/>
    <xf numFmtId="3" fontId="63" fillId="0" borderId="12" xfId="0" applyNumberFormat="1" applyFont="1" applyBorder="1"/>
    <xf numFmtId="3" fontId="78" fillId="0" borderId="33" xfId="0" applyNumberFormat="1" applyFont="1" applyBorder="1"/>
    <xf numFmtId="3" fontId="78" fillId="0" borderId="12" xfId="0" applyNumberFormat="1" applyFont="1" applyBorder="1"/>
    <xf numFmtId="0" fontId="60" fillId="0" borderId="0" xfId="0" applyFont="1" applyBorder="1"/>
    <xf numFmtId="0" fontId="60" fillId="0" borderId="36" xfId="0" applyFont="1" applyBorder="1"/>
    <xf numFmtId="3" fontId="62" fillId="0" borderId="0" xfId="0" applyNumberFormat="1" applyFont="1" applyBorder="1"/>
    <xf numFmtId="3" fontId="62" fillId="0" borderId="36" xfId="0" applyNumberFormat="1" applyFont="1" applyBorder="1"/>
    <xf numFmtId="3" fontId="9" fillId="0" borderId="1" xfId="0" applyNumberFormat="1" applyFont="1" applyBorder="1"/>
    <xf numFmtId="3" fontId="9" fillId="0" borderId="12" xfId="0" applyNumberFormat="1" applyFont="1" applyBorder="1"/>
    <xf numFmtId="3" fontId="59" fillId="0" borderId="1" xfId="0" applyNumberFormat="1" applyFont="1" applyBorder="1"/>
    <xf numFmtId="3" fontId="59" fillId="0" borderId="8" xfId="0" applyNumberFormat="1" applyFont="1" applyBorder="1"/>
    <xf numFmtId="3" fontId="59" fillId="0" borderId="37" xfId="0" applyNumberFormat="1" applyFont="1" applyBorder="1"/>
    <xf numFmtId="0" fontId="17" fillId="0" borderId="1" xfId="0" applyFont="1" applyBorder="1" applyAlignment="1">
      <alignment wrapText="1"/>
    </xf>
    <xf numFmtId="0" fontId="8" fillId="0" borderId="1" xfId="0" applyFont="1" applyBorder="1" applyAlignment="1">
      <alignment shrinkToFit="1"/>
    </xf>
    <xf numFmtId="0" fontId="17" fillId="0" borderId="1" xfId="0" applyFont="1" applyBorder="1" applyAlignment="1">
      <alignment shrinkToFit="1"/>
    </xf>
    <xf numFmtId="0" fontId="10" fillId="0" borderId="1" xfId="0" applyFont="1" applyBorder="1"/>
    <xf numFmtId="0" fontId="10" fillId="0" borderId="1" xfId="0" applyFont="1" applyBorder="1" applyAlignment="1">
      <alignment shrinkToFit="1"/>
    </xf>
    <xf numFmtId="0" fontId="10" fillId="0" borderId="1" xfId="0" applyFont="1" applyBorder="1" applyAlignment="1">
      <alignment horizontal="left"/>
    </xf>
    <xf numFmtId="0" fontId="17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shrinkToFit="1"/>
    </xf>
    <xf numFmtId="0" fontId="79" fillId="0" borderId="0" xfId="0" applyFont="1" applyFill="1" applyBorder="1"/>
    <xf numFmtId="0" fontId="24" fillId="0" borderId="36" xfId="0" applyFont="1" applyFill="1" applyBorder="1"/>
    <xf numFmtId="3" fontId="20" fillId="0" borderId="0" xfId="0" applyNumberFormat="1" applyFont="1" applyBorder="1" applyAlignment="1">
      <alignment horizontal="right"/>
    </xf>
    <xf numFmtId="0" fontId="29" fillId="0" borderId="1" xfId="0" applyFont="1" applyFill="1" applyBorder="1"/>
    <xf numFmtId="3" fontId="80" fillId="0" borderId="1" xfId="0" applyNumberFormat="1" applyFont="1" applyFill="1" applyBorder="1"/>
    <xf numFmtId="3" fontId="80" fillId="0" borderId="12" xfId="0" applyNumberFormat="1" applyFont="1" applyFill="1" applyBorder="1"/>
    <xf numFmtId="0" fontId="52" fillId="0" borderId="1" xfId="0" applyFont="1" applyFill="1" applyBorder="1"/>
    <xf numFmtId="0" fontId="25" fillId="0" borderId="1" xfId="0" applyFont="1" applyFill="1" applyBorder="1"/>
    <xf numFmtId="0" fontId="24" fillId="0" borderId="1" xfId="0" applyFont="1" applyFill="1" applyBorder="1"/>
    <xf numFmtId="0" fontId="22" fillId="0" borderId="1" xfId="0" applyFont="1" applyFill="1" applyBorder="1"/>
    <xf numFmtId="3" fontId="81" fillId="0" borderId="1" xfId="0" applyNumberFormat="1" applyFont="1" applyFill="1" applyBorder="1"/>
    <xf numFmtId="3" fontId="81" fillId="0" borderId="12" xfId="0" applyNumberFormat="1" applyFont="1" applyFill="1" applyBorder="1"/>
    <xf numFmtId="0" fontId="48" fillId="0" borderId="1" xfId="0" applyFont="1" applyFill="1" applyBorder="1"/>
    <xf numFmtId="0" fontId="64" fillId="0" borderId="1" xfId="0" applyFont="1" applyBorder="1"/>
    <xf numFmtId="0" fontId="18" fillId="0" borderId="1" xfId="0" applyFont="1" applyFill="1" applyBorder="1"/>
    <xf numFmtId="0" fontId="46" fillId="0" borderId="1" xfId="0" applyFont="1" applyFill="1" applyBorder="1" applyAlignment="1"/>
    <xf numFmtId="0" fontId="33" fillId="0" borderId="1" xfId="0" applyFont="1" applyFill="1" applyBorder="1"/>
    <xf numFmtId="0" fontId="46" fillId="0" borderId="1" xfId="0" applyFont="1" applyFill="1" applyBorder="1"/>
    <xf numFmtId="0" fontId="22" fillId="0" borderId="8" xfId="0" applyFont="1" applyFill="1" applyBorder="1"/>
    <xf numFmtId="0" fontId="33" fillId="0" borderId="6" xfId="0" applyFont="1" applyFill="1" applyBorder="1" applyAlignment="1"/>
    <xf numFmtId="3" fontId="39" fillId="0" borderId="38" xfId="0" applyNumberFormat="1" applyFont="1" applyFill="1" applyBorder="1" applyAlignment="1">
      <alignment horizontal="left"/>
    </xf>
    <xf numFmtId="3" fontId="39" fillId="0" borderId="39" xfId="0" applyNumberFormat="1" applyFont="1" applyFill="1" applyBorder="1" applyAlignment="1">
      <alignment horizontal="left"/>
    </xf>
    <xf numFmtId="3" fontId="29" fillId="0" borderId="15" xfId="0" applyNumberFormat="1" applyFont="1" applyFill="1" applyBorder="1" applyAlignment="1">
      <alignment horizontal="right"/>
    </xf>
    <xf numFmtId="3" fontId="29" fillId="0" borderId="40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0" xfId="0" applyNumberFormat="1" applyFont="1" applyFill="1" applyBorder="1" applyAlignment="1">
      <alignment horizontal="right"/>
    </xf>
    <xf numFmtId="10" fontId="38" fillId="0" borderId="0" xfId="0" applyNumberFormat="1" applyFont="1" applyBorder="1"/>
    <xf numFmtId="3" fontId="29" fillId="0" borderId="1" xfId="0" applyNumberFormat="1" applyFont="1" applyFill="1" applyBorder="1" applyAlignment="1">
      <alignment horizontal="right"/>
    </xf>
    <xf numFmtId="3" fontId="29" fillId="0" borderId="12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33" fillId="0" borderId="1" xfId="0" applyNumberFormat="1" applyFont="1" applyFill="1" applyBorder="1"/>
    <xf numFmtId="3" fontId="33" fillId="0" borderId="12" xfId="0" applyNumberFormat="1" applyFont="1" applyFill="1" applyBorder="1"/>
    <xf numFmtId="0" fontId="24" fillId="4" borderId="28" xfId="0" applyFont="1" applyFill="1" applyBorder="1"/>
    <xf numFmtId="0" fontId="24" fillId="4" borderId="40" xfId="0" applyFont="1" applyFill="1" applyBorder="1"/>
    <xf numFmtId="3" fontId="29" fillId="4" borderId="1" xfId="0" applyNumberFormat="1" applyFont="1" applyFill="1" applyBorder="1"/>
    <xf numFmtId="3" fontId="29" fillId="4" borderId="12" xfId="0" applyNumberFormat="1" applyFont="1" applyFill="1" applyBorder="1"/>
    <xf numFmtId="0" fontId="18" fillId="0" borderId="0" xfId="0" applyFont="1" applyFill="1" applyBorder="1" applyAlignment="1">
      <alignment horizontal="right"/>
    </xf>
    <xf numFmtId="3" fontId="25" fillId="0" borderId="1" xfId="0" applyNumberFormat="1" applyFont="1" applyFill="1" applyBorder="1"/>
    <xf numFmtId="0" fontId="25" fillId="0" borderId="12" xfId="0" applyFont="1" applyFill="1" applyBorder="1"/>
    <xf numFmtId="3" fontId="51" fillId="0" borderId="0" xfId="0" applyNumberFormat="1" applyFont="1" applyFill="1" applyBorder="1" applyAlignment="1">
      <alignment horizontal="right"/>
    </xf>
    <xf numFmtId="10" fontId="65" fillId="0" borderId="0" xfId="0" applyNumberFormat="1" applyFont="1" applyBorder="1"/>
    <xf numFmtId="3" fontId="25" fillId="0" borderId="0" xfId="0" applyNumberFormat="1" applyFont="1" applyFill="1" applyBorder="1" applyAlignment="1">
      <alignment horizontal="right"/>
    </xf>
    <xf numFmtId="0" fontId="24" fillId="4" borderId="1" xfId="0" applyFont="1" applyFill="1" applyBorder="1"/>
    <xf numFmtId="3" fontId="22" fillId="0" borderId="1" xfId="0" applyNumberFormat="1" applyFont="1" applyFill="1" applyBorder="1"/>
    <xf numFmtId="3" fontId="25" fillId="0" borderId="12" xfId="0" applyNumberFormat="1" applyFont="1" applyFill="1" applyBorder="1"/>
    <xf numFmtId="0" fontId="79" fillId="0" borderId="1" xfId="0" applyFont="1" applyFill="1" applyBorder="1" applyAlignment="1"/>
    <xf numFmtId="0" fontId="24" fillId="0" borderId="33" xfId="0" applyFont="1" applyFill="1" applyBorder="1"/>
    <xf numFmtId="0" fontId="24" fillId="0" borderId="28" xfId="0" applyFont="1" applyFill="1" applyBorder="1"/>
    <xf numFmtId="0" fontId="24" fillId="0" borderId="40" xfId="0" applyFont="1" applyFill="1" applyBorder="1"/>
    <xf numFmtId="3" fontId="65" fillId="0" borderId="0" xfId="0" applyNumberFormat="1" applyFont="1" applyFill="1" applyBorder="1" applyAlignment="1">
      <alignment horizontal="right"/>
    </xf>
    <xf numFmtId="3" fontId="65" fillId="0" borderId="0" xfId="0" applyNumberFormat="1" applyFont="1" applyBorder="1" applyAlignment="1">
      <alignment horizontal="right"/>
    </xf>
    <xf numFmtId="3" fontId="65" fillId="0" borderId="0" xfId="0" applyNumberFormat="1" applyFont="1" applyBorder="1"/>
    <xf numFmtId="3" fontId="29" fillId="0" borderId="1" xfId="0" applyNumberFormat="1" applyFont="1" applyFill="1" applyBorder="1"/>
    <xf numFmtId="3" fontId="29" fillId="0" borderId="12" xfId="0" applyNumberFormat="1" applyFont="1" applyFill="1" applyBorder="1"/>
    <xf numFmtId="3" fontId="66" fillId="0" borderId="1" xfId="0" applyNumberFormat="1" applyFont="1" applyFill="1" applyBorder="1"/>
    <xf numFmtId="3" fontId="66" fillId="0" borderId="12" xfId="0" applyNumberFormat="1" applyFont="1" applyFill="1" applyBorder="1"/>
    <xf numFmtId="3" fontId="27" fillId="4" borderId="1" xfId="0" applyNumberFormat="1" applyFont="1" applyFill="1" applyBorder="1"/>
    <xf numFmtId="3" fontId="27" fillId="4" borderId="12" xfId="0" applyNumberFormat="1" applyFont="1" applyFill="1" applyBorder="1"/>
    <xf numFmtId="3" fontId="25" fillId="0" borderId="1" xfId="0" applyNumberFormat="1" applyFont="1" applyFill="1" applyBorder="1" applyAlignment="1"/>
    <xf numFmtId="3" fontId="25" fillId="0" borderId="12" xfId="0" applyNumberFormat="1" applyFont="1" applyFill="1" applyBorder="1" applyAlignment="1"/>
    <xf numFmtId="3" fontId="27" fillId="0" borderId="1" xfId="0" applyNumberFormat="1" applyFont="1" applyBorder="1" applyAlignment="1"/>
    <xf numFmtId="3" fontId="18" fillId="0" borderId="1" xfId="0" applyNumberFormat="1" applyFont="1" applyFill="1" applyBorder="1"/>
    <xf numFmtId="3" fontId="18" fillId="0" borderId="12" xfId="0" applyNumberFormat="1" applyFont="1" applyFill="1" applyBorder="1"/>
    <xf numFmtId="3" fontId="46" fillId="0" borderId="1" xfId="0" applyNumberFormat="1" applyFont="1" applyFill="1" applyBorder="1"/>
    <xf numFmtId="3" fontId="46" fillId="0" borderId="12" xfId="0" applyNumberFormat="1" applyFont="1" applyFill="1" applyBorder="1"/>
    <xf numFmtId="3" fontId="22" fillId="0" borderId="37" xfId="0" applyNumberFormat="1" applyFont="1" applyFill="1" applyBorder="1"/>
    <xf numFmtId="0" fontId="20" fillId="0" borderId="0" xfId="0" applyFont="1" applyAlignment="1"/>
    <xf numFmtId="0" fontId="52" fillId="0" borderId="33" xfId="0" applyFont="1" applyFill="1" applyBorder="1" applyAlignment="1">
      <alignment horizontal="center"/>
    </xf>
    <xf numFmtId="0" fontId="82" fillId="0" borderId="15" xfId="0" applyFont="1" applyFill="1" applyBorder="1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33" xfId="0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/>
    </xf>
    <xf numFmtId="0" fontId="18" fillId="0" borderId="0" xfId="0" applyFont="1" applyFill="1" applyBorder="1"/>
    <xf numFmtId="0" fontId="19" fillId="0" borderId="0" xfId="0" applyFont="1" applyBorder="1" applyAlignment="1">
      <alignment horizontal="right"/>
    </xf>
    <xf numFmtId="0" fontId="28" fillId="0" borderId="1" xfId="0" applyFont="1" applyFill="1" applyBorder="1"/>
    <xf numFmtId="0" fontId="52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3" fontId="67" fillId="0" borderId="1" xfId="0" applyNumberFormat="1" applyFont="1" applyFill="1" applyBorder="1" applyAlignment="1">
      <alignment horizontal="right"/>
    </xf>
    <xf numFmtId="3" fontId="67" fillId="0" borderId="12" xfId="0" applyNumberFormat="1" applyFont="1" applyFill="1" applyBorder="1" applyAlignment="1">
      <alignment horizontal="right"/>
    </xf>
    <xf numFmtId="0" fontId="28" fillId="0" borderId="33" xfId="0" applyFont="1" applyFill="1" applyBorder="1"/>
    <xf numFmtId="3" fontId="28" fillId="0" borderId="33" xfId="0" applyNumberFormat="1" applyFont="1" applyFill="1" applyBorder="1" applyAlignment="1">
      <alignment horizontal="right"/>
    </xf>
    <xf numFmtId="3" fontId="28" fillId="0" borderId="12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4" fillId="0" borderId="33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0" fontId="68" fillId="0" borderId="15" xfId="0" applyFont="1" applyFill="1" applyBorder="1"/>
    <xf numFmtId="0" fontId="24" fillId="0" borderId="1" xfId="0" applyFont="1" applyFill="1" applyBorder="1" applyAlignment="1">
      <alignment wrapText="1"/>
    </xf>
    <xf numFmtId="3" fontId="24" fillId="0" borderId="1" xfId="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10" fontId="53" fillId="0" borderId="0" xfId="0" applyNumberFormat="1" applyFont="1" applyBorder="1"/>
    <xf numFmtId="3" fontId="51" fillId="0" borderId="0" xfId="0" applyNumberFormat="1" applyFont="1" applyFill="1" applyBorder="1"/>
    <xf numFmtId="0" fontId="54" fillId="0" borderId="15" xfId="0" applyFont="1" applyFill="1" applyBorder="1"/>
    <xf numFmtId="0" fontId="54" fillId="0" borderId="1" xfId="0" applyFont="1" applyFill="1" applyBorder="1"/>
    <xf numFmtId="3" fontId="54" fillId="0" borderId="1" xfId="0" applyNumberFormat="1" applyFont="1" applyFill="1" applyBorder="1" applyAlignment="1">
      <alignment horizontal="right"/>
    </xf>
    <xf numFmtId="3" fontId="54" fillId="0" borderId="12" xfId="0" applyNumberFormat="1" applyFont="1" applyFill="1" applyBorder="1" applyAlignment="1">
      <alignment horizontal="right"/>
    </xf>
    <xf numFmtId="3" fontId="54" fillId="0" borderId="15" xfId="0" applyNumberFormat="1" applyFont="1" applyFill="1" applyBorder="1" applyAlignment="1">
      <alignment horizontal="right"/>
    </xf>
    <xf numFmtId="3" fontId="54" fillId="0" borderId="40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wrapText="1"/>
    </xf>
    <xf numFmtId="3" fontId="28" fillId="0" borderId="15" xfId="0" applyNumberFormat="1" applyFont="1" applyFill="1" applyBorder="1" applyAlignment="1">
      <alignment horizontal="right"/>
    </xf>
    <xf numFmtId="3" fontId="28" fillId="0" borderId="40" xfId="0" applyNumberFormat="1" applyFont="1" applyFill="1" applyBorder="1" applyAlignment="1">
      <alignment horizontal="right"/>
    </xf>
    <xf numFmtId="0" fontId="22" fillId="0" borderId="15" xfId="0" applyFont="1" applyFill="1" applyBorder="1"/>
    <xf numFmtId="3" fontId="22" fillId="0" borderId="0" xfId="0" applyNumberFormat="1" applyFont="1" applyFill="1" applyBorder="1" applyAlignment="1">
      <alignment horizontal="right"/>
    </xf>
    <xf numFmtId="0" fontId="20" fillId="4" borderId="1" xfId="0" applyFont="1" applyFill="1" applyBorder="1"/>
    <xf numFmtId="0" fontId="24" fillId="4" borderId="12" xfId="0" applyFont="1" applyFill="1" applyBorder="1"/>
    <xf numFmtId="0" fontId="28" fillId="0" borderId="12" xfId="0" applyFont="1" applyFill="1" applyBorder="1"/>
    <xf numFmtId="3" fontId="56" fillId="0" borderId="0" xfId="0" applyNumberFormat="1" applyFont="1" applyFill="1" applyBorder="1" applyAlignment="1">
      <alignment horizontal="right"/>
    </xf>
    <xf numFmtId="0" fontId="24" fillId="0" borderId="12" xfId="0" applyFont="1" applyFill="1" applyBorder="1"/>
    <xf numFmtId="0" fontId="24" fillId="0" borderId="13" xfId="0" applyFont="1" applyFill="1" applyBorder="1"/>
    <xf numFmtId="0" fontId="24" fillId="4" borderId="13" xfId="0" applyFont="1" applyFill="1" applyBorder="1"/>
    <xf numFmtId="0" fontId="24" fillId="0" borderId="14" xfId="0" applyFont="1" applyFill="1" applyBorder="1"/>
    <xf numFmtId="0" fontId="24" fillId="0" borderId="11" xfId="0" applyFont="1" applyFill="1" applyBorder="1"/>
    <xf numFmtId="0" fontId="79" fillId="0" borderId="38" xfId="0" applyFont="1" applyFill="1" applyBorder="1"/>
    <xf numFmtId="0" fontId="69" fillId="0" borderId="38" xfId="0" applyFont="1" applyFill="1" applyBorder="1"/>
    <xf numFmtId="0" fontId="69" fillId="0" borderId="6" xfId="0" applyFont="1" applyFill="1" applyBorder="1"/>
    <xf numFmtId="0" fontId="69" fillId="0" borderId="31" xfId="0" applyFont="1" applyFill="1" applyBorder="1"/>
    <xf numFmtId="0" fontId="24" fillId="0" borderId="16" xfId="0" applyFont="1" applyFill="1" applyBorder="1"/>
    <xf numFmtId="0" fontId="24" fillId="0" borderId="44" xfId="0" applyFont="1" applyFill="1" applyBorder="1"/>
    <xf numFmtId="0" fontId="57" fillId="0" borderId="0" xfId="0" applyFont="1" applyFill="1" applyBorder="1"/>
    <xf numFmtId="0" fontId="70" fillId="0" borderId="0" xfId="0" applyFont="1" applyBorder="1" applyAlignment="1">
      <alignment horizontal="right"/>
    </xf>
    <xf numFmtId="0" fontId="70" fillId="0" borderId="0" xfId="0" applyFont="1" applyBorder="1"/>
    <xf numFmtId="0" fontId="22" fillId="0" borderId="0" xfId="0" applyFont="1" applyFill="1" applyBorder="1"/>
    <xf numFmtId="10" fontId="71" fillId="0" borderId="0" xfId="0" applyNumberFormat="1" applyFont="1" applyBorder="1"/>
    <xf numFmtId="3" fontId="27" fillId="0" borderId="0" xfId="0" applyNumberFormat="1" applyFont="1" applyBorder="1" applyAlignment="1">
      <alignment horizontal="right"/>
    </xf>
    <xf numFmtId="10" fontId="70" fillId="0" borderId="0" xfId="0" applyNumberFormat="1" applyFont="1" applyBorder="1"/>
    <xf numFmtId="0" fontId="33" fillId="0" borderId="0" xfId="0" applyFont="1" applyFill="1" applyBorder="1" applyAlignment="1"/>
    <xf numFmtId="3" fontId="23" fillId="0" borderId="6" xfId="0" applyNumberFormat="1" applyFont="1" applyBorder="1" applyAlignment="1">
      <alignment horizontal="right"/>
    </xf>
    <xf numFmtId="3" fontId="23" fillId="0" borderId="31" xfId="0" applyNumberFormat="1" applyFont="1" applyBorder="1" applyAlignment="1">
      <alignment horizontal="right"/>
    </xf>
    <xf numFmtId="0" fontId="24" fillId="0" borderId="6" xfId="0" applyFont="1" applyFill="1" applyBorder="1"/>
    <xf numFmtId="0" fontId="28" fillId="0" borderId="6" xfId="0" applyFont="1" applyFill="1" applyBorder="1"/>
    <xf numFmtId="3" fontId="20" fillId="0" borderId="28" xfId="0" applyNumberFormat="1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0" fontId="23" fillId="0" borderId="1" xfId="0" applyNumberFormat="1" applyFont="1" applyBorder="1"/>
    <xf numFmtId="0" fontId="23" fillId="0" borderId="33" xfId="0" applyFont="1" applyBorder="1" applyAlignment="1">
      <alignment horizontal="right"/>
    </xf>
    <xf numFmtId="0" fontId="36" fillId="0" borderId="0" xfId="0" applyFont="1" applyFill="1" applyBorder="1"/>
    <xf numFmtId="0" fontId="20" fillId="0" borderId="1" xfId="0" applyFont="1" applyBorder="1" applyAlignment="1">
      <alignment horizontal="right"/>
    </xf>
    <xf numFmtId="0" fontId="20" fillId="0" borderId="33" xfId="0" applyFont="1" applyBorder="1" applyAlignment="1">
      <alignment horizontal="right"/>
    </xf>
    <xf numFmtId="0" fontId="72" fillId="0" borderId="0" xfId="0" applyFont="1" applyFill="1" applyBorder="1"/>
    <xf numFmtId="3" fontId="65" fillId="0" borderId="28" xfId="0" applyNumberFormat="1" applyFont="1" applyBorder="1" applyAlignment="1">
      <alignment horizontal="right"/>
    </xf>
    <xf numFmtId="0" fontId="65" fillId="0" borderId="1" xfId="0" applyFont="1" applyBorder="1" applyAlignment="1">
      <alignment horizontal="right"/>
    </xf>
    <xf numFmtId="10" fontId="65" fillId="0" borderId="1" xfId="0" applyNumberFormat="1" applyFont="1" applyBorder="1"/>
    <xf numFmtId="0" fontId="65" fillId="0" borderId="33" xfId="0" applyFont="1" applyBorder="1" applyAlignment="1">
      <alignment horizontal="right"/>
    </xf>
    <xf numFmtId="3" fontId="29" fillId="0" borderId="28" xfId="0" applyNumberFormat="1" applyFont="1" applyFill="1" applyBorder="1" applyAlignment="1">
      <alignment horizontal="right"/>
    </xf>
    <xf numFmtId="3" fontId="29" fillId="0" borderId="33" xfId="0" applyNumberFormat="1" applyFont="1" applyFill="1" applyBorder="1" applyAlignment="1">
      <alignment horizontal="right"/>
    </xf>
    <xf numFmtId="10" fontId="38" fillId="0" borderId="1" xfId="0" applyNumberFormat="1" applyFont="1" applyBorder="1"/>
    <xf numFmtId="3" fontId="70" fillId="0" borderId="28" xfId="0" applyNumberFormat="1" applyFont="1" applyBorder="1" applyAlignment="1">
      <alignment horizontal="right"/>
    </xf>
    <xf numFmtId="0" fontId="70" fillId="0" borderId="1" xfId="0" applyFont="1" applyBorder="1" applyAlignment="1">
      <alignment horizontal="right"/>
    </xf>
    <xf numFmtId="10" fontId="70" fillId="0" borderId="1" xfId="0" applyNumberFormat="1" applyFont="1" applyBorder="1"/>
    <xf numFmtId="0" fontId="70" fillId="0" borderId="33" xfId="0" applyFont="1" applyBorder="1" applyAlignment="1">
      <alignment horizontal="right"/>
    </xf>
    <xf numFmtId="0" fontId="30" fillId="0" borderId="0" xfId="0" applyFont="1" applyFill="1" applyBorder="1"/>
    <xf numFmtId="3" fontId="22" fillId="0" borderId="28" xfId="0" applyNumberFormat="1" applyFont="1" applyFill="1" applyBorder="1" applyAlignment="1">
      <alignment horizontal="right"/>
    </xf>
    <xf numFmtId="3" fontId="22" fillId="0" borderId="33" xfId="0" applyNumberFormat="1" applyFont="1" applyFill="1" applyBorder="1" applyAlignment="1">
      <alignment horizontal="right"/>
    </xf>
    <xf numFmtId="0" fontId="39" fillId="0" borderId="0" xfId="0" applyFont="1" applyFill="1" applyBorder="1" applyAlignment="1"/>
    <xf numFmtId="3" fontId="23" fillId="0" borderId="15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3" fillId="0" borderId="33" xfId="0" applyNumberFormat="1" applyFont="1" applyBorder="1" applyAlignment="1">
      <alignment horizontal="right"/>
    </xf>
    <xf numFmtId="3" fontId="70" fillId="0" borderId="15" xfId="0" applyNumberFormat="1" applyFont="1" applyBorder="1" applyAlignment="1">
      <alignment horizontal="right"/>
    </xf>
    <xf numFmtId="3" fontId="70" fillId="0" borderId="1" xfId="0" applyNumberFormat="1" applyFont="1" applyBorder="1" applyAlignment="1">
      <alignment horizontal="right"/>
    </xf>
    <xf numFmtId="3" fontId="70" fillId="0" borderId="33" xfId="0" applyNumberFormat="1" applyFont="1" applyBorder="1" applyAlignment="1">
      <alignment horizontal="right"/>
    </xf>
    <xf numFmtId="0" fontId="55" fillId="0" borderId="0" xfId="0" applyFont="1" applyFill="1" applyBorder="1"/>
    <xf numFmtId="3" fontId="53" fillId="0" borderId="15" xfId="0" applyNumberFormat="1" applyFont="1" applyBorder="1" applyAlignment="1">
      <alignment horizontal="right"/>
    </xf>
    <xf numFmtId="3" fontId="27" fillId="0" borderId="15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27" fillId="0" borderId="33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0" fontId="18" fillId="0" borderId="0" xfId="0" applyFont="1" applyFill="1" applyBorder="1" applyAlignment="1"/>
    <xf numFmtId="0" fontId="45" fillId="0" borderId="0" xfId="0" applyFont="1" applyFill="1" applyBorder="1"/>
    <xf numFmtId="3" fontId="45" fillId="0" borderId="15" xfId="0" applyNumberFormat="1" applyFont="1" applyFill="1" applyBorder="1" applyAlignment="1">
      <alignment horizontal="right"/>
    </xf>
    <xf numFmtId="3" fontId="45" fillId="0" borderId="1" xfId="0" applyNumberFormat="1" applyFont="1" applyFill="1" applyBorder="1" applyAlignment="1">
      <alignment horizontal="right"/>
    </xf>
    <xf numFmtId="3" fontId="45" fillId="0" borderId="33" xfId="0" applyNumberFormat="1" applyFont="1" applyFill="1" applyBorder="1" applyAlignment="1">
      <alignment horizontal="right"/>
    </xf>
    <xf numFmtId="0" fontId="73" fillId="0" borderId="0" xfId="0" applyFont="1" applyFill="1" applyBorder="1"/>
    <xf numFmtId="3" fontId="73" fillId="0" borderId="15" xfId="0" applyNumberFormat="1" applyFont="1" applyFill="1" applyBorder="1" applyAlignment="1">
      <alignment horizontal="right"/>
    </xf>
    <xf numFmtId="3" fontId="73" fillId="0" borderId="1" xfId="0" applyNumberFormat="1" applyFont="1" applyFill="1" applyBorder="1" applyAlignment="1">
      <alignment horizontal="right"/>
    </xf>
    <xf numFmtId="3" fontId="73" fillId="0" borderId="33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25" fillId="0" borderId="33" xfId="0" applyNumberFormat="1" applyFont="1" applyFill="1" applyBorder="1" applyAlignment="1">
      <alignment horizontal="right"/>
    </xf>
    <xf numFmtId="0" fontId="33" fillId="0" borderId="0" xfId="0" applyFont="1" applyFill="1" applyBorder="1"/>
    <xf numFmtId="3" fontId="33" fillId="0" borderId="15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3" fillId="0" borderId="33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0" fontId="39" fillId="0" borderId="0" xfId="0" applyFont="1" applyFill="1" applyBorder="1"/>
    <xf numFmtId="0" fontId="74" fillId="0" borderId="0" xfId="0" applyFont="1" applyFill="1" applyBorder="1"/>
    <xf numFmtId="3" fontId="46" fillId="0" borderId="15" xfId="0" applyNumberFormat="1" applyFont="1" applyFill="1" applyBorder="1" applyAlignment="1">
      <alignment horizontal="right"/>
    </xf>
    <xf numFmtId="3" fontId="46" fillId="0" borderId="1" xfId="0" applyNumberFormat="1" applyFont="1" applyFill="1" applyBorder="1" applyAlignment="1">
      <alignment horizontal="right"/>
    </xf>
    <xf numFmtId="3" fontId="46" fillId="0" borderId="33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3" fontId="46" fillId="0" borderId="17" xfId="0" applyNumberFormat="1" applyFont="1" applyFill="1" applyBorder="1" applyAlignment="1">
      <alignment horizontal="right"/>
    </xf>
    <xf numFmtId="3" fontId="46" fillId="0" borderId="34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3" fontId="22" fillId="0" borderId="15" xfId="0" applyNumberFormat="1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3" fontId="18" fillId="0" borderId="15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18" fillId="0" borderId="33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center" vertical="center"/>
    </xf>
    <xf numFmtId="10" fontId="23" fillId="0" borderId="0" xfId="0" applyNumberFormat="1" applyFont="1" applyBorder="1"/>
    <xf numFmtId="0" fontId="20" fillId="0" borderId="1" xfId="0" applyFont="1" applyBorder="1" applyAlignment="1">
      <alignment horizontal="center" vertical="center"/>
    </xf>
    <xf numFmtId="0" fontId="83" fillId="0" borderId="15" xfId="0" applyFont="1" applyBorder="1"/>
    <xf numFmtId="0" fontId="24" fillId="0" borderId="10" xfId="0" applyFont="1" applyFill="1" applyBorder="1"/>
    <xf numFmtId="3" fontId="81" fillId="0" borderId="17" xfId="0" applyNumberFormat="1" applyFont="1" applyFill="1" applyBorder="1"/>
    <xf numFmtId="3" fontId="81" fillId="0" borderId="52" xfId="0" applyNumberFormat="1" applyFont="1" applyFill="1" applyBorder="1"/>
    <xf numFmtId="3" fontId="8" fillId="5" borderId="33" xfId="0" applyNumberFormat="1" applyFont="1" applyFill="1" applyBorder="1"/>
    <xf numFmtId="3" fontId="22" fillId="5" borderId="8" xfId="0" applyNumberFormat="1" applyFont="1" applyFill="1" applyBorder="1"/>
    <xf numFmtId="3" fontId="23" fillId="5" borderId="33" xfId="0" applyNumberFormat="1" applyFont="1" applyFill="1" applyBorder="1"/>
    <xf numFmtId="3" fontId="22" fillId="5" borderId="1" xfId="0" applyNumberFormat="1" applyFont="1" applyFill="1" applyBorder="1"/>
    <xf numFmtId="10" fontId="22" fillId="5" borderId="1" xfId="0" applyNumberFormat="1" applyFont="1" applyFill="1" applyBorder="1" applyAlignment="1">
      <alignment horizontal="right"/>
    </xf>
    <xf numFmtId="3" fontId="22" fillId="5" borderId="33" xfId="0" applyNumberFormat="1" applyFont="1" applyFill="1" applyBorder="1"/>
    <xf numFmtId="3" fontId="17" fillId="5" borderId="33" xfId="0" applyNumberFormat="1" applyFont="1" applyFill="1" applyBorder="1"/>
    <xf numFmtId="3" fontId="17" fillId="5" borderId="12" xfId="0" applyNumberFormat="1" applyFont="1" applyFill="1" applyBorder="1"/>
    <xf numFmtId="3" fontId="28" fillId="0" borderId="1" xfId="0" applyNumberFormat="1" applyFont="1" applyFill="1" applyBorder="1"/>
    <xf numFmtId="3" fontId="46" fillId="5" borderId="1" xfId="0" applyNumberFormat="1" applyFont="1" applyFill="1" applyBorder="1"/>
    <xf numFmtId="3" fontId="33" fillId="0" borderId="6" xfId="0" applyNumberFormat="1" applyFont="1" applyFill="1" applyBorder="1" applyAlignment="1"/>
    <xf numFmtId="0" fontId="43" fillId="0" borderId="12" xfId="0" applyFont="1" applyFill="1" applyBorder="1"/>
    <xf numFmtId="3" fontId="81" fillId="5" borderId="8" xfId="0" applyNumberFormat="1" applyFont="1" applyFill="1" applyBorder="1"/>
    <xf numFmtId="0" fontId="72" fillId="0" borderId="28" xfId="0" applyFont="1" applyFill="1" applyBorder="1"/>
    <xf numFmtId="0" fontId="72" fillId="0" borderId="40" xfId="0" applyFont="1" applyFill="1" applyBorder="1"/>
    <xf numFmtId="0" fontId="31" fillId="0" borderId="15" xfId="0" applyFont="1" applyBorder="1"/>
    <xf numFmtId="3" fontId="27" fillId="5" borderId="1" xfId="0" applyNumberFormat="1" applyFont="1" applyFill="1" applyBorder="1" applyAlignment="1"/>
    <xf numFmtId="3" fontId="27" fillId="5" borderId="1" xfId="0" applyNumberFormat="1" applyFont="1" applyFill="1" applyBorder="1"/>
    <xf numFmtId="3" fontId="29" fillId="5" borderId="1" xfId="0" applyNumberFormat="1" applyFont="1" applyFill="1" applyBorder="1"/>
    <xf numFmtId="0" fontId="10" fillId="5" borderId="1" xfId="0" applyFont="1" applyFill="1" applyBorder="1" applyAlignment="1">
      <alignment horizontal="left"/>
    </xf>
    <xf numFmtId="3" fontId="20" fillId="5" borderId="33" xfId="0" applyNumberFormat="1" applyFont="1" applyFill="1" applyBorder="1"/>
    <xf numFmtId="3" fontId="20" fillId="5" borderId="1" xfId="0" applyNumberFormat="1" applyFont="1" applyFill="1" applyBorder="1"/>
    <xf numFmtId="0" fontId="20" fillId="5" borderId="1" xfId="0" applyFont="1" applyFill="1" applyBorder="1"/>
    <xf numFmtId="10" fontId="26" fillId="5" borderId="1" xfId="0" applyNumberFormat="1" applyFont="1" applyFill="1" applyBorder="1" applyAlignment="1">
      <alignment horizontal="right"/>
    </xf>
    <xf numFmtId="0" fontId="20" fillId="5" borderId="33" xfId="0" applyFont="1" applyFill="1" applyBorder="1"/>
    <xf numFmtId="0" fontId="10" fillId="5" borderId="1" xfId="0" applyFont="1" applyFill="1" applyBorder="1"/>
    <xf numFmtId="3" fontId="60" fillId="5" borderId="33" xfId="0" applyNumberFormat="1" applyFont="1" applyFill="1" applyBorder="1"/>
    <xf numFmtId="3" fontId="24" fillId="5" borderId="1" xfId="0" applyNumberFormat="1" applyFont="1" applyFill="1" applyBorder="1" applyAlignment="1">
      <alignment horizontal="right"/>
    </xf>
    <xf numFmtId="0" fontId="24" fillId="5" borderId="1" xfId="0" applyFont="1" applyFill="1" applyBorder="1"/>
    <xf numFmtId="3" fontId="24" fillId="5" borderId="33" xfId="0" applyNumberFormat="1" applyFont="1" applyFill="1" applyBorder="1" applyAlignment="1">
      <alignment horizontal="right"/>
    </xf>
    <xf numFmtId="0" fontId="28" fillId="5" borderId="1" xfId="0" applyFont="1" applyFill="1" applyBorder="1" applyAlignment="1">
      <alignment horizontal="left"/>
    </xf>
    <xf numFmtId="3" fontId="25" fillId="5" borderId="15" xfId="0" applyNumberFormat="1" applyFont="1" applyFill="1" applyBorder="1" applyAlignment="1">
      <alignment horizontal="right"/>
    </xf>
    <xf numFmtId="0" fontId="79" fillId="0" borderId="1" xfId="0" applyFont="1" applyFill="1" applyBorder="1" applyAlignment="1">
      <alignment horizontal="left"/>
    </xf>
    <xf numFmtId="0" fontId="79" fillId="0" borderId="33" xfId="0" applyFont="1" applyFill="1" applyBorder="1" applyAlignment="1">
      <alignment horizontal="left"/>
    </xf>
    <xf numFmtId="0" fontId="12" fillId="0" borderId="2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/>
    </xf>
    <xf numFmtId="0" fontId="15" fillId="0" borderId="33" xfId="0" applyFont="1" applyBorder="1"/>
    <xf numFmtId="0" fontId="76" fillId="0" borderId="33" xfId="0" applyFont="1" applyFill="1" applyBorder="1" applyAlignment="1"/>
    <xf numFmtId="0" fontId="76" fillId="0" borderId="28" xfId="0" applyFont="1" applyFill="1" applyBorder="1" applyAlignment="1"/>
    <xf numFmtId="14" fontId="19" fillId="0" borderId="20" xfId="0" applyNumberFormat="1" applyFont="1" applyBorder="1" applyAlignment="1">
      <alignment horizontal="center"/>
    </xf>
    <xf numFmtId="0" fontId="25" fillId="0" borderId="33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3" fontId="54" fillId="0" borderId="28" xfId="0" applyNumberFormat="1" applyFont="1" applyFill="1" applyBorder="1" applyAlignment="1">
      <alignment horizontal="right"/>
    </xf>
    <xf numFmtId="0" fontId="24" fillId="0" borderId="33" xfId="0" applyFont="1" applyFill="1" applyBorder="1" applyAlignment="1">
      <alignment wrapText="1"/>
    </xf>
    <xf numFmtId="0" fontId="17" fillId="0" borderId="22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/>
    </xf>
    <xf numFmtId="0" fontId="17" fillId="0" borderId="3" xfId="1" quotePrefix="1" applyFont="1" applyBorder="1" applyAlignment="1">
      <alignment horizontal="left" vertical="center"/>
    </xf>
    <xf numFmtId="0" fontId="17" fillId="0" borderId="24" xfId="1" applyFont="1" applyBorder="1" applyAlignment="1">
      <alignment vertical="center" shrinkToFit="1"/>
    </xf>
    <xf numFmtId="0" fontId="17" fillId="0" borderId="3" xfId="1" applyFont="1" applyBorder="1" applyAlignment="1">
      <alignment vertical="center" wrapText="1" shrinkToFit="1"/>
    </xf>
    <xf numFmtId="0" fontId="17" fillId="0" borderId="3" xfId="1" applyFont="1" applyBorder="1" applyAlignment="1">
      <alignment vertical="center" shrinkToFit="1"/>
    </xf>
    <xf numFmtId="0" fontId="8" fillId="0" borderId="9" xfId="1" applyFont="1" applyBorder="1" applyAlignment="1">
      <alignment vertical="center" shrinkToFit="1"/>
    </xf>
    <xf numFmtId="0" fontId="14" fillId="2" borderId="20" xfId="1" applyFont="1" applyFill="1" applyBorder="1" applyAlignment="1">
      <alignment vertical="center"/>
    </xf>
    <xf numFmtId="3" fontId="12" fillId="2" borderId="20" xfId="1" applyNumberFormat="1" applyFont="1" applyFill="1" applyBorder="1" applyAlignment="1">
      <alignment vertical="center"/>
    </xf>
    <xf numFmtId="3" fontId="17" fillId="0" borderId="23" xfId="1" applyNumberFormat="1" applyFont="1" applyBorder="1" applyAlignment="1">
      <alignment horizontal="right" vertical="center"/>
    </xf>
    <xf numFmtId="3" fontId="17" fillId="0" borderId="25" xfId="1" applyNumberFormat="1" applyFont="1" applyBorder="1" applyAlignment="1">
      <alignment horizontal="right" vertical="center"/>
    </xf>
    <xf numFmtId="3" fontId="17" fillId="0" borderId="26" xfId="1" applyNumberFormat="1" applyFont="1" applyBorder="1" applyAlignment="1">
      <alignment horizontal="right" vertical="center"/>
    </xf>
    <xf numFmtId="3" fontId="12" fillId="2" borderId="20" xfId="1" applyNumberFormat="1" applyFont="1" applyFill="1" applyBorder="1" applyAlignment="1">
      <alignment horizontal="right" vertical="center"/>
    </xf>
    <xf numFmtId="0" fontId="12" fillId="2" borderId="20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right" vertical="center" wrapText="1"/>
    </xf>
    <xf numFmtId="0" fontId="13" fillId="2" borderId="27" xfId="1" applyFont="1" applyFill="1" applyBorder="1" applyAlignment="1">
      <alignment vertical="center"/>
    </xf>
    <xf numFmtId="0" fontId="14" fillId="2" borderId="20" xfId="1" applyFont="1" applyFill="1" applyBorder="1" applyAlignment="1">
      <alignment horizontal="left" vertical="center" wrapText="1"/>
    </xf>
    <xf numFmtId="3" fontId="16" fillId="0" borderId="58" xfId="1" applyNumberFormat="1" applyFont="1" applyBorder="1" applyAlignment="1">
      <alignment vertical="center"/>
    </xf>
    <xf numFmtId="0" fontId="79" fillId="0" borderId="33" xfId="0" applyFont="1" applyFill="1" applyBorder="1" applyAlignment="1"/>
    <xf numFmtId="0" fontId="79" fillId="0" borderId="28" xfId="0" applyFont="1" applyFill="1" applyBorder="1" applyAlignment="1"/>
    <xf numFmtId="0" fontId="79" fillId="0" borderId="15" xfId="0" applyFont="1" applyFill="1" applyBorder="1" applyAlignment="1"/>
    <xf numFmtId="3" fontId="25" fillId="0" borderId="12" xfId="0" applyNumberFormat="1" applyFont="1" applyFill="1" applyBorder="1" applyAlignment="1">
      <alignment horizontal="right"/>
    </xf>
    <xf numFmtId="3" fontId="23" fillId="0" borderId="28" xfId="0" applyNumberFormat="1" applyFont="1" applyBorder="1"/>
    <xf numFmtId="0" fontId="10" fillId="5" borderId="1" xfId="0" applyFont="1" applyFill="1" applyBorder="1" applyAlignment="1">
      <alignment horizontal="left" vertical="top" wrapText="1"/>
    </xf>
    <xf numFmtId="3" fontId="85" fillId="0" borderId="33" xfId="0" applyNumberFormat="1" applyFont="1" applyBorder="1"/>
    <xf numFmtId="164" fontId="19" fillId="0" borderId="20" xfId="0" applyNumberFormat="1" applyFont="1" applyFill="1" applyBorder="1" applyAlignment="1">
      <alignment horizontal="center"/>
    </xf>
    <xf numFmtId="14" fontId="19" fillId="0" borderId="20" xfId="0" applyNumberFormat="1" applyFont="1" applyFill="1" applyBorder="1" applyAlignment="1">
      <alignment horizontal="center"/>
    </xf>
    <xf numFmtId="3" fontId="18" fillId="0" borderId="42" xfId="0" applyNumberFormat="1" applyFont="1" applyFill="1" applyBorder="1" applyAlignment="1">
      <alignment horizontal="center" vertical="center" wrapText="1"/>
    </xf>
    <xf numFmtId="3" fontId="19" fillId="0" borderId="43" xfId="0" applyNumberFormat="1" applyFont="1" applyBorder="1" applyAlignment="1">
      <alignment horizontal="center" vertical="center" wrapText="1"/>
    </xf>
    <xf numFmtId="3" fontId="43" fillId="0" borderId="12" xfId="0" applyNumberFormat="1" applyFont="1" applyFill="1" applyBorder="1"/>
    <xf numFmtId="3" fontId="24" fillId="4" borderId="12" xfId="0" applyNumberFormat="1" applyFont="1" applyFill="1" applyBorder="1"/>
    <xf numFmtId="3" fontId="24" fillId="4" borderId="40" xfId="0" applyNumberFormat="1" applyFont="1" applyFill="1" applyBorder="1"/>
    <xf numFmtId="3" fontId="28" fillId="0" borderId="12" xfId="0" applyNumberFormat="1" applyFont="1" applyFill="1" applyBorder="1"/>
    <xf numFmtId="3" fontId="72" fillId="0" borderId="40" xfId="0" applyNumberFormat="1" applyFont="1" applyFill="1" applyBorder="1"/>
    <xf numFmtId="3" fontId="24" fillId="0" borderId="12" xfId="0" applyNumberFormat="1" applyFont="1" applyFill="1" applyBorder="1"/>
    <xf numFmtId="3" fontId="24" fillId="0" borderId="40" xfId="0" applyNumberFormat="1" applyFont="1" applyFill="1" applyBorder="1"/>
    <xf numFmtId="3" fontId="24" fillId="0" borderId="14" xfId="0" applyNumberFormat="1" applyFont="1" applyFill="1" applyBorder="1"/>
    <xf numFmtId="3" fontId="24" fillId="0" borderId="36" xfId="0" applyNumberFormat="1" applyFont="1" applyFill="1" applyBorder="1"/>
    <xf numFmtId="3" fontId="24" fillId="0" borderId="44" xfId="0" applyNumberFormat="1" applyFont="1" applyFill="1" applyBorder="1"/>
    <xf numFmtId="3" fontId="20" fillId="0" borderId="12" xfId="0" applyNumberFormat="1" applyFont="1" applyBorder="1"/>
    <xf numFmtId="3" fontId="28" fillId="0" borderId="6" xfId="0" applyNumberFormat="1" applyFont="1" applyFill="1" applyBorder="1"/>
    <xf numFmtId="0" fontId="11" fillId="0" borderId="0" xfId="0" applyFont="1" applyAlignment="1">
      <alignment horizontal="center" vertical="top"/>
    </xf>
    <xf numFmtId="3" fontId="67" fillId="0" borderId="15" xfId="0" applyNumberFormat="1" applyFont="1" applyFill="1" applyBorder="1" applyAlignment="1">
      <alignment horizontal="right"/>
    </xf>
    <xf numFmtId="3" fontId="28" fillId="0" borderId="28" xfId="0" applyNumberFormat="1" applyFont="1" applyFill="1" applyBorder="1" applyAlignment="1">
      <alignment horizontal="right"/>
    </xf>
    <xf numFmtId="0" fontId="20" fillId="0" borderId="0" xfId="0" applyFont="1" applyAlignment="1">
      <alignment wrapText="1"/>
    </xf>
    <xf numFmtId="3" fontId="1" fillId="0" borderId="55" xfId="1" applyNumberFormat="1" applyBorder="1" applyAlignment="1">
      <alignment vertical="center"/>
    </xf>
    <xf numFmtId="3" fontId="1" fillId="0" borderId="56" xfId="1" applyNumberFormat="1" applyBorder="1" applyAlignment="1">
      <alignment vertical="center"/>
    </xf>
    <xf numFmtId="0" fontId="16" fillId="0" borderId="22" xfId="1" applyFont="1" applyBorder="1" applyAlignment="1">
      <alignment horizontal="left" vertical="center"/>
    </xf>
    <xf numFmtId="3" fontId="16" fillId="0" borderId="23" xfId="1" applyNumberFormat="1" applyFont="1" applyBorder="1" applyAlignment="1">
      <alignment horizontal="right" vertical="center"/>
    </xf>
    <xf numFmtId="0" fontId="16" fillId="0" borderId="22" xfId="1" applyFont="1" applyBorder="1" applyAlignment="1">
      <alignment vertical="center" wrapText="1"/>
    </xf>
    <xf numFmtId="3" fontId="1" fillId="0" borderId="23" xfId="1" applyNumberFormat="1" applyBorder="1" applyAlignment="1">
      <alignment vertical="center"/>
    </xf>
    <xf numFmtId="0" fontId="5" fillId="0" borderId="22" xfId="1" applyFont="1" applyBorder="1" applyAlignment="1">
      <alignment horizontal="left" vertical="center" wrapText="1"/>
    </xf>
    <xf numFmtId="3" fontId="16" fillId="0" borderId="25" xfId="1" applyNumberFormat="1" applyFont="1" applyBorder="1" applyAlignment="1">
      <alignment horizontal="right" vertical="center"/>
    </xf>
    <xf numFmtId="0" fontId="16" fillId="0" borderId="28" xfId="1" applyFont="1" applyBorder="1" applyAlignment="1">
      <alignment vertical="center" wrapText="1"/>
    </xf>
    <xf numFmtId="3" fontId="1" fillId="0" borderId="25" xfId="1" applyNumberFormat="1" applyBorder="1" applyAlignment="1">
      <alignment vertical="center"/>
    </xf>
    <xf numFmtId="0" fontId="16" fillId="0" borderId="3" xfId="1" applyFont="1" applyBorder="1" applyAlignment="1">
      <alignment horizontal="left" vertical="center" wrapText="1" shrinkToFit="1"/>
    </xf>
    <xf numFmtId="0" fontId="16" fillId="0" borderId="16" xfId="1" applyFont="1" applyBorder="1" applyAlignment="1">
      <alignment vertical="center" wrapText="1"/>
    </xf>
    <xf numFmtId="0" fontId="1" fillId="0" borderId="3" xfId="1" applyBorder="1" applyAlignment="1">
      <alignment horizontal="left" vertical="center" wrapText="1"/>
    </xf>
    <xf numFmtId="3" fontId="1" fillId="0" borderId="29" xfId="1" applyNumberFormat="1" applyBorder="1" applyAlignment="1">
      <alignment horizontal="right" vertical="center"/>
    </xf>
    <xf numFmtId="0" fontId="1" fillId="0" borderId="3" xfId="1" applyBorder="1" applyAlignment="1">
      <alignment vertical="center" wrapText="1"/>
    </xf>
    <xf numFmtId="0" fontId="7" fillId="0" borderId="48" xfId="1" applyFont="1" applyBorder="1" applyAlignment="1">
      <alignment horizontal="center" vertical="center" wrapText="1"/>
    </xf>
    <xf numFmtId="3" fontId="17" fillId="0" borderId="24" xfId="1" applyNumberFormat="1" applyFont="1" applyBorder="1" applyAlignment="1">
      <alignment horizontal="right" vertical="center"/>
    </xf>
    <xf numFmtId="3" fontId="17" fillId="0" borderId="3" xfId="1" applyNumberFormat="1" applyFont="1" applyBorder="1" applyAlignment="1">
      <alignment horizontal="right" vertical="center"/>
    </xf>
    <xf numFmtId="3" fontId="17" fillId="0" borderId="9" xfId="1" applyNumberFormat="1" applyFont="1" applyBorder="1" applyAlignment="1">
      <alignment horizontal="right" vertical="center"/>
    </xf>
    <xf numFmtId="3" fontId="16" fillId="0" borderId="22" xfId="1" applyNumberFormat="1" applyFont="1" applyBorder="1" applyAlignment="1">
      <alignment horizontal="right" vertical="center"/>
    </xf>
    <xf numFmtId="3" fontId="1" fillId="0" borderId="9" xfId="1" applyNumberFormat="1" applyBorder="1" applyAlignment="1">
      <alignment horizontal="right" vertical="center"/>
    </xf>
    <xf numFmtId="3" fontId="12" fillId="6" borderId="20" xfId="1" applyNumberFormat="1" applyFont="1" applyFill="1" applyBorder="1" applyAlignment="1">
      <alignment vertical="center"/>
    </xf>
    <xf numFmtId="3" fontId="12" fillId="6" borderId="20" xfId="1" applyNumberFormat="1" applyFont="1" applyFill="1" applyBorder="1" applyAlignment="1">
      <alignment horizontal="right" vertical="center"/>
    </xf>
    <xf numFmtId="0" fontId="12" fillId="6" borderId="20" xfId="1" applyFont="1" applyFill="1" applyBorder="1" applyAlignment="1">
      <alignment horizontal="center" vertical="top"/>
    </xf>
    <xf numFmtId="0" fontId="7" fillId="6" borderId="21" xfId="1" applyFont="1" applyFill="1" applyBorder="1" applyAlignment="1">
      <alignment horizontal="center" vertical="center" wrapText="1"/>
    </xf>
    <xf numFmtId="3" fontId="16" fillId="6" borderId="7" xfId="1" applyNumberFormat="1" applyFont="1" applyFill="1" applyBorder="1" applyAlignment="1">
      <alignment vertical="center"/>
    </xf>
    <xf numFmtId="3" fontId="1" fillId="6" borderId="2" xfId="1" applyNumberFormat="1" applyFill="1" applyBorder="1" applyAlignment="1">
      <alignment vertical="center"/>
    </xf>
    <xf numFmtId="3" fontId="1" fillId="6" borderId="4" xfId="1" applyNumberFormat="1" applyFill="1" applyBorder="1" applyAlignment="1">
      <alignment vertical="center"/>
    </xf>
    <xf numFmtId="3" fontId="1" fillId="6" borderId="57" xfId="1" applyNumberFormat="1" applyFill="1" applyBorder="1" applyAlignment="1">
      <alignment vertical="center"/>
    </xf>
    <xf numFmtId="3" fontId="1" fillId="6" borderId="53" xfId="1" applyNumberFormat="1" applyFill="1" applyBorder="1" applyAlignment="1">
      <alignment vertical="center"/>
    </xf>
    <xf numFmtId="3" fontId="1" fillId="6" borderId="30" xfId="1" applyNumberForma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6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wrapText="1"/>
    </xf>
    <xf numFmtId="3" fontId="16" fillId="0" borderId="54" xfId="1" applyNumberFormat="1" applyFont="1" applyBorder="1" applyAlignment="1">
      <alignment horizontal="right" vertical="center"/>
    </xf>
    <xf numFmtId="3" fontId="16" fillId="0" borderId="59" xfId="1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84" fillId="0" borderId="33" xfId="0" applyFont="1" applyBorder="1" applyAlignment="1">
      <alignment horizontal="left"/>
    </xf>
    <xf numFmtId="0" fontId="84" fillId="0" borderId="28" xfId="0" applyFont="1" applyBorder="1" applyAlignment="1">
      <alignment horizontal="left"/>
    </xf>
    <xf numFmtId="0" fontId="84" fillId="0" borderId="15" xfId="0" applyFont="1" applyBorder="1" applyAlignment="1">
      <alignment horizontal="left"/>
    </xf>
    <xf numFmtId="0" fontId="18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8" fillId="0" borderId="19" xfId="0" applyFont="1" applyBorder="1" applyAlignment="1">
      <alignment horizontal="right"/>
    </xf>
    <xf numFmtId="0" fontId="50" fillId="0" borderId="19" xfId="0" applyFont="1" applyBorder="1" applyAlignment="1">
      <alignment horizontal="right"/>
    </xf>
    <xf numFmtId="0" fontId="9" fillId="0" borderId="20" xfId="0" applyFont="1" applyBorder="1" applyAlignment="1">
      <alignment horizontal="left" vertical="center"/>
    </xf>
    <xf numFmtId="0" fontId="25" fillId="0" borderId="33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79" fillId="0" borderId="49" xfId="0" applyFont="1" applyFill="1" applyBorder="1" applyAlignment="1">
      <alignment horizontal="left"/>
    </xf>
    <xf numFmtId="0" fontId="79" fillId="0" borderId="50" xfId="0" applyFont="1" applyFill="1" applyBorder="1" applyAlignment="1">
      <alignment horizontal="left"/>
    </xf>
    <xf numFmtId="0" fontId="79" fillId="0" borderId="51" xfId="0" applyFont="1" applyFill="1" applyBorder="1" applyAlignment="1">
      <alignment horizontal="left"/>
    </xf>
    <xf numFmtId="0" fontId="29" fillId="0" borderId="33" xfId="0" applyFont="1" applyFill="1" applyBorder="1" applyAlignment="1">
      <alignment horizontal="left"/>
    </xf>
    <xf numFmtId="0" fontId="29" fillId="0" borderId="28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left" vertical="top"/>
    </xf>
    <xf numFmtId="0" fontId="28" fillId="0" borderId="15" xfId="0" applyFont="1" applyFill="1" applyBorder="1" applyAlignment="1">
      <alignment horizontal="left" vertical="top"/>
    </xf>
    <xf numFmtId="0" fontId="25" fillId="0" borderId="33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top"/>
    </xf>
    <xf numFmtId="0" fontId="25" fillId="0" borderId="15" xfId="0" applyFont="1" applyFill="1" applyBorder="1" applyAlignment="1">
      <alignment horizontal="left" vertical="top"/>
    </xf>
    <xf numFmtId="0" fontId="52" fillId="0" borderId="28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/>
    </xf>
    <xf numFmtId="0" fontId="24" fillId="0" borderId="33" xfId="0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left" vertical="top"/>
    </xf>
    <xf numFmtId="0" fontId="24" fillId="0" borderId="15" xfId="0" applyFont="1" applyFill="1" applyBorder="1" applyAlignment="1">
      <alignment horizontal="left" vertical="top"/>
    </xf>
    <xf numFmtId="0" fontId="52" fillId="0" borderId="33" xfId="0" applyFont="1" applyFill="1" applyBorder="1" applyAlignment="1">
      <alignment horizontal="left"/>
    </xf>
    <xf numFmtId="0" fontId="75" fillId="0" borderId="33" xfId="0" applyFont="1" applyFill="1" applyBorder="1" applyAlignment="1">
      <alignment horizontal="left"/>
    </xf>
    <xf numFmtId="0" fontId="75" fillId="0" borderId="28" xfId="0" applyFont="1" applyFill="1" applyBorder="1" applyAlignment="1">
      <alignment horizontal="left"/>
    </xf>
    <xf numFmtId="0" fontId="75" fillId="0" borderId="15" xfId="0" applyFont="1" applyFill="1" applyBorder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BEF7-BC8D-4651-9B6D-5726AA835EF1}">
  <sheetPr>
    <tabColor rgb="FFFFFF00"/>
    <pageSetUpPr fitToPage="1"/>
  </sheetPr>
  <dimension ref="A1:G19"/>
  <sheetViews>
    <sheetView topLeftCell="B1" workbookViewId="0">
      <selection activeCell="F1" sqref="F1"/>
    </sheetView>
  </sheetViews>
  <sheetFormatPr defaultRowHeight="12.75" x14ac:dyDescent="0.2"/>
  <cols>
    <col min="2" max="2" width="29.7109375" customWidth="1"/>
    <col min="3" max="3" width="15.85546875" customWidth="1"/>
    <col min="4" max="4" width="21.140625" customWidth="1"/>
    <col min="5" max="5" width="30.42578125" customWidth="1"/>
    <col min="6" max="6" width="21.140625" customWidth="1"/>
    <col min="7" max="7" width="21.85546875" customWidth="1"/>
  </cols>
  <sheetData>
    <row r="1" spans="1:7" x14ac:dyDescent="0.2">
      <c r="A1" s="2"/>
      <c r="B1" s="2"/>
      <c r="C1" s="2"/>
      <c r="D1" s="2"/>
      <c r="E1" s="312"/>
      <c r="F1" s="312" t="s">
        <v>153</v>
      </c>
      <c r="G1" s="313"/>
    </row>
    <row r="2" spans="1:7" ht="15.75" x14ac:dyDescent="0.2">
      <c r="A2" s="587" t="s">
        <v>143</v>
      </c>
      <c r="B2" s="587"/>
      <c r="C2" s="587"/>
      <c r="D2" s="587"/>
      <c r="E2" s="587"/>
      <c r="F2" s="587"/>
      <c r="G2" s="543"/>
    </row>
    <row r="3" spans="1:7" ht="13.5" thickBot="1" x14ac:dyDescent="0.25">
      <c r="A3" s="2"/>
      <c r="B3" s="2"/>
      <c r="C3" s="2"/>
      <c r="D3" s="2"/>
      <c r="E3" s="2"/>
      <c r="F3" s="196" t="s">
        <v>134</v>
      </c>
      <c r="G3" s="196"/>
    </row>
    <row r="4" spans="1:7" ht="17.25" thickTop="1" thickBot="1" x14ac:dyDescent="0.25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570" t="s">
        <v>9</v>
      </c>
    </row>
    <row r="5" spans="1:7" ht="39.75" thickTop="1" thickBot="1" x14ac:dyDescent="0.25">
      <c r="A5" s="4">
        <v>1</v>
      </c>
      <c r="B5" s="491" t="s">
        <v>24</v>
      </c>
      <c r="C5" s="492" t="s">
        <v>145</v>
      </c>
      <c r="D5" s="562" t="s">
        <v>151</v>
      </c>
      <c r="E5" s="493" t="s">
        <v>25</v>
      </c>
      <c r="F5" s="492" t="s">
        <v>145</v>
      </c>
      <c r="G5" s="571" t="s">
        <v>152</v>
      </c>
    </row>
    <row r="6" spans="1:7" ht="37.5" customHeight="1" thickTop="1" x14ac:dyDescent="0.2">
      <c r="A6" s="5">
        <v>2</v>
      </c>
      <c r="B6" s="502" t="s">
        <v>26</v>
      </c>
      <c r="C6" s="511">
        <v>277624252</v>
      </c>
      <c r="D6" s="563">
        <v>325233907</v>
      </c>
      <c r="E6" s="505" t="s">
        <v>27</v>
      </c>
      <c r="F6" s="519">
        <v>197717492</v>
      </c>
      <c r="G6" s="572">
        <v>232844711</v>
      </c>
    </row>
    <row r="7" spans="1:7" ht="34.5" customHeight="1" x14ac:dyDescent="0.2">
      <c r="A7" s="5">
        <v>3</v>
      </c>
      <c r="B7" s="503" t="s">
        <v>28</v>
      </c>
      <c r="C7" s="512">
        <v>96390000</v>
      </c>
      <c r="D7" s="564">
        <v>104274245</v>
      </c>
      <c r="E7" s="506" t="s">
        <v>29</v>
      </c>
      <c r="F7" s="547">
        <v>39072722</v>
      </c>
      <c r="G7" s="573">
        <v>44039129</v>
      </c>
    </row>
    <row r="8" spans="1:7" ht="15" x14ac:dyDescent="0.2">
      <c r="A8" s="5">
        <v>4</v>
      </c>
      <c r="B8" s="503" t="s">
        <v>0</v>
      </c>
      <c r="C8" s="512">
        <v>43842844</v>
      </c>
      <c r="D8" s="564">
        <v>46265698</v>
      </c>
      <c r="E8" s="507" t="s">
        <v>30</v>
      </c>
      <c r="F8" s="547">
        <v>170909478</v>
      </c>
      <c r="G8" s="573">
        <v>190488518</v>
      </c>
    </row>
    <row r="9" spans="1:7" ht="15" x14ac:dyDescent="0.2">
      <c r="A9" s="5">
        <v>5</v>
      </c>
      <c r="B9" s="503" t="s">
        <v>33</v>
      </c>
      <c r="C9" s="512">
        <v>26302916</v>
      </c>
      <c r="D9" s="564">
        <v>149042635</v>
      </c>
      <c r="E9" s="507" t="s">
        <v>32</v>
      </c>
      <c r="F9" s="547">
        <v>10600000</v>
      </c>
      <c r="G9" s="573">
        <v>10600000</v>
      </c>
    </row>
    <row r="10" spans="1:7" ht="15" x14ac:dyDescent="0.2">
      <c r="A10" s="5">
        <v>6</v>
      </c>
      <c r="B10" s="503"/>
      <c r="C10" s="512"/>
      <c r="D10" s="564"/>
      <c r="E10" s="507" t="s">
        <v>34</v>
      </c>
      <c r="F10" s="547">
        <v>25860320</v>
      </c>
      <c r="G10" s="573">
        <v>138297191</v>
      </c>
    </row>
    <row r="11" spans="1:7" ht="15.75" thickBot="1" x14ac:dyDescent="0.25">
      <c r="A11" s="5">
        <v>7</v>
      </c>
      <c r="B11" s="504"/>
      <c r="C11" s="513"/>
      <c r="D11" s="565"/>
      <c r="E11" s="508" t="s">
        <v>35</v>
      </c>
      <c r="F11" s="548"/>
      <c r="G11" s="574">
        <v>8546936</v>
      </c>
    </row>
    <row r="12" spans="1:7" ht="29.25" customHeight="1" thickTop="1" thickBot="1" x14ac:dyDescent="0.25">
      <c r="A12" s="5">
        <v>8</v>
      </c>
      <c r="B12" s="517" t="s">
        <v>0</v>
      </c>
      <c r="C12" s="510">
        <f>SUM(C6:C11)</f>
        <v>444160012</v>
      </c>
      <c r="D12" s="568">
        <f>SUM(D6:D11)</f>
        <v>624816485</v>
      </c>
      <c r="E12" s="509" t="s">
        <v>36</v>
      </c>
      <c r="F12" s="510">
        <f>F6+F7+F8+F9+F10+F11</f>
        <v>444160012</v>
      </c>
      <c r="G12" s="568">
        <f>G6+G7+G8+G9+G10+G11</f>
        <v>624816485</v>
      </c>
    </row>
    <row r="13" spans="1:7" ht="25.5" customHeight="1" thickTop="1" x14ac:dyDescent="0.2">
      <c r="A13" s="5">
        <v>9</v>
      </c>
      <c r="B13" s="549" t="s">
        <v>37</v>
      </c>
      <c r="C13" s="550">
        <v>150000000</v>
      </c>
      <c r="D13" s="566">
        <v>106434000</v>
      </c>
      <c r="E13" s="551" t="s">
        <v>38</v>
      </c>
      <c r="F13" s="552">
        <v>191498171</v>
      </c>
      <c r="G13" s="575">
        <v>209248696</v>
      </c>
    </row>
    <row r="14" spans="1:7" ht="27.75" customHeight="1" x14ac:dyDescent="0.2">
      <c r="A14" s="5">
        <v>10</v>
      </c>
      <c r="B14" s="553" t="s">
        <v>39</v>
      </c>
      <c r="C14" s="554"/>
      <c r="D14" s="585">
        <v>164961539</v>
      </c>
      <c r="E14" s="555" t="s">
        <v>40</v>
      </c>
      <c r="F14" s="556">
        <v>121114171</v>
      </c>
      <c r="G14" s="576">
        <v>121100300</v>
      </c>
    </row>
    <row r="15" spans="1:7" ht="44.25" customHeight="1" x14ac:dyDescent="0.2">
      <c r="A15" s="5">
        <v>11</v>
      </c>
      <c r="B15" s="557" t="s">
        <v>144</v>
      </c>
      <c r="C15" s="554">
        <v>4720000</v>
      </c>
      <c r="D15" s="586">
        <v>4720000</v>
      </c>
      <c r="E15" s="558" t="s">
        <v>23</v>
      </c>
      <c r="F15" s="556">
        <v>10000000</v>
      </c>
      <c r="G15" s="576">
        <v>24892565</v>
      </c>
    </row>
    <row r="16" spans="1:7" ht="21" customHeight="1" thickBot="1" x14ac:dyDescent="0.25">
      <c r="A16" s="5">
        <v>12</v>
      </c>
      <c r="B16" s="559" t="s">
        <v>33</v>
      </c>
      <c r="C16" s="560">
        <v>167892342</v>
      </c>
      <c r="D16" s="567">
        <v>79126022</v>
      </c>
      <c r="E16" s="561" t="s">
        <v>35</v>
      </c>
      <c r="F16" s="556"/>
      <c r="G16" s="577"/>
    </row>
    <row r="17" spans="1:7" ht="29.25" customHeight="1" thickTop="1" thickBot="1" x14ac:dyDescent="0.25">
      <c r="A17" s="5">
        <v>13</v>
      </c>
      <c r="B17" s="518" t="s">
        <v>37</v>
      </c>
      <c r="C17" s="514">
        <f>C13+C14+C15+C16</f>
        <v>322612342</v>
      </c>
      <c r="D17" s="569">
        <f>D13+D14+D15+D16</f>
        <v>355241561</v>
      </c>
      <c r="E17" s="518" t="s">
        <v>42</v>
      </c>
      <c r="F17" s="510">
        <f>F13+F14+F15+F16</f>
        <v>322612342</v>
      </c>
      <c r="G17" s="568">
        <f>G13+G14+G15+G16</f>
        <v>355241561</v>
      </c>
    </row>
    <row r="18" spans="1:7" ht="30" customHeight="1" thickTop="1" thickBot="1" x14ac:dyDescent="0.25">
      <c r="A18" s="6">
        <v>14</v>
      </c>
      <c r="B18" s="515" t="s">
        <v>43</v>
      </c>
      <c r="C18" s="514">
        <f>C12+C17</f>
        <v>766772354</v>
      </c>
      <c r="D18" s="569">
        <f>D12+D17</f>
        <v>980058046</v>
      </c>
      <c r="E18" s="516" t="s">
        <v>44</v>
      </c>
      <c r="F18" s="514">
        <f>F12+F17</f>
        <v>766772354</v>
      </c>
      <c r="G18" s="569">
        <f>G12+G17</f>
        <v>980058046</v>
      </c>
    </row>
    <row r="19" spans="1:7" ht="13.5" thickTop="1" x14ac:dyDescent="0.2"/>
  </sheetData>
  <mergeCells count="1">
    <mergeCell ref="A2:F2"/>
  </mergeCells>
  <pageMargins left="0.25" right="0.25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381"/>
  <sheetViews>
    <sheetView showWhiteSpace="0" topLeftCell="E1" zoomScale="92" zoomScaleNormal="92" workbookViewId="0">
      <selection activeCell="T3" sqref="T3"/>
    </sheetView>
  </sheetViews>
  <sheetFormatPr defaultRowHeight="16.5" x14ac:dyDescent="0.25"/>
  <cols>
    <col min="1" max="1" width="6.28515625" style="125" customWidth="1"/>
    <col min="2" max="2" width="6.5703125" style="125" customWidth="1"/>
    <col min="3" max="3" width="6" style="125" customWidth="1"/>
    <col min="4" max="4" width="4.85546875" style="125" customWidth="1"/>
    <col min="5" max="5" width="6.5703125" style="125" customWidth="1"/>
    <col min="6" max="6" width="17.7109375" style="125" customWidth="1"/>
    <col min="7" max="7" width="55.42578125" style="125" customWidth="1"/>
    <col min="8" max="8" width="15.7109375" style="129" hidden="1" customWidth="1"/>
    <col min="9" max="10" width="13.28515625" style="129" hidden="1" customWidth="1"/>
    <col min="11" max="11" width="12.85546875" style="125" hidden="1" customWidth="1"/>
    <col min="12" max="12" width="12.140625" style="125" hidden="1" customWidth="1"/>
    <col min="13" max="13" width="17" style="125" hidden="1" customWidth="1"/>
    <col min="14" max="14" width="12.85546875" style="125" hidden="1" customWidth="1"/>
    <col min="15" max="15" width="15.7109375" style="125" customWidth="1"/>
    <col min="16" max="16" width="14.7109375" style="125" customWidth="1"/>
    <col min="17" max="17" width="12.85546875" style="125" customWidth="1"/>
    <col min="18" max="18" width="13.28515625" style="125" customWidth="1"/>
    <col min="19" max="19" width="16.7109375" style="125" customWidth="1"/>
    <col min="20" max="20" width="15.140625" style="125" customWidth="1"/>
    <col min="21" max="21" width="17" style="125" customWidth="1"/>
    <col min="22" max="22" width="16.28515625" style="125" customWidth="1"/>
    <col min="23" max="16384" width="9.140625" style="125"/>
  </cols>
  <sheetData>
    <row r="1" spans="1:22" x14ac:dyDescent="0.25">
      <c r="O1" s="593"/>
      <c r="P1" s="594"/>
      <c r="Q1" s="594"/>
      <c r="R1" s="594"/>
    </row>
    <row r="2" spans="1:22" x14ac:dyDescent="0.25">
      <c r="A2" s="600" t="s">
        <v>96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3" spans="1:22" ht="17.25" thickBot="1" x14ac:dyDescent="0.3">
      <c r="A3" s="173"/>
      <c r="B3" s="173"/>
      <c r="C3" s="173"/>
      <c r="D3" s="173"/>
      <c r="E3" s="173"/>
      <c r="F3" s="173"/>
      <c r="G3" s="173"/>
      <c r="H3" s="174"/>
      <c r="I3" s="174"/>
      <c r="J3" s="174"/>
      <c r="K3" s="173"/>
      <c r="L3" s="173"/>
      <c r="M3" s="173"/>
      <c r="N3" s="173"/>
      <c r="O3" s="173"/>
      <c r="P3" s="173"/>
      <c r="Q3" s="595"/>
      <c r="R3" s="596"/>
      <c r="S3" s="312"/>
      <c r="T3" s="313" t="s">
        <v>154</v>
      </c>
      <c r="U3" s="313"/>
      <c r="V3" s="313"/>
    </row>
    <row r="4" spans="1:22" ht="18" thickTop="1" thickBot="1" x14ac:dyDescent="0.3">
      <c r="A4" s="7"/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/>
      <c r="I4" s="8"/>
      <c r="J4" s="8"/>
      <c r="K4" s="8"/>
      <c r="L4" s="8"/>
      <c r="M4" s="8"/>
      <c r="N4" s="8"/>
      <c r="O4" s="8" t="s">
        <v>10</v>
      </c>
      <c r="P4" s="8" t="s">
        <v>11</v>
      </c>
      <c r="Q4" s="8" t="s">
        <v>12</v>
      </c>
      <c r="R4" s="8" t="s">
        <v>13</v>
      </c>
      <c r="S4" s="318" t="s">
        <v>14</v>
      </c>
      <c r="T4" s="318" t="s">
        <v>15</v>
      </c>
      <c r="U4" s="318" t="s">
        <v>16</v>
      </c>
      <c r="V4" s="318" t="s">
        <v>17</v>
      </c>
    </row>
    <row r="5" spans="1:22" ht="49.5" customHeight="1" thickTop="1" thickBot="1" x14ac:dyDescent="0.3">
      <c r="A5" s="601">
        <v>1</v>
      </c>
      <c r="B5" s="602" t="s">
        <v>45</v>
      </c>
      <c r="C5" s="602" t="s">
        <v>46</v>
      </c>
      <c r="D5" s="602" t="s">
        <v>47</v>
      </c>
      <c r="E5" s="602" t="s">
        <v>45</v>
      </c>
      <c r="F5" s="597" t="s">
        <v>46</v>
      </c>
      <c r="G5" s="597"/>
      <c r="H5" s="578"/>
      <c r="I5" s="579"/>
      <c r="J5" s="579"/>
      <c r="K5" s="578"/>
      <c r="L5" s="578"/>
      <c r="M5" s="580"/>
      <c r="N5" s="578"/>
      <c r="O5" s="581" t="s">
        <v>48</v>
      </c>
      <c r="P5" s="582" t="s">
        <v>49</v>
      </c>
      <c r="Q5" s="582" t="s">
        <v>50</v>
      </c>
      <c r="R5" s="582" t="s">
        <v>51</v>
      </c>
      <c r="S5" s="583" t="s">
        <v>48</v>
      </c>
      <c r="T5" s="584" t="s">
        <v>49</v>
      </c>
      <c r="U5" s="584" t="s">
        <v>50</v>
      </c>
      <c r="V5" s="584" t="s">
        <v>51</v>
      </c>
    </row>
    <row r="6" spans="1:22" ht="21" customHeight="1" thickTop="1" thickBot="1" x14ac:dyDescent="0.3">
      <c r="A6" s="601"/>
      <c r="B6" s="602"/>
      <c r="C6" s="602"/>
      <c r="D6" s="602"/>
      <c r="E6" s="602"/>
      <c r="F6" s="13"/>
      <c r="G6" s="9" t="s">
        <v>47</v>
      </c>
      <c r="H6" s="10"/>
      <c r="I6" s="11"/>
      <c r="J6" s="11"/>
      <c r="K6" s="10"/>
      <c r="L6" s="10"/>
      <c r="M6" s="12"/>
      <c r="N6" s="10"/>
      <c r="O6" s="14">
        <v>2019</v>
      </c>
      <c r="P6" s="14">
        <v>2019</v>
      </c>
      <c r="Q6" s="14">
        <v>2019</v>
      </c>
      <c r="R6" s="14">
        <v>2019</v>
      </c>
      <c r="S6" s="527">
        <v>43804</v>
      </c>
      <c r="T6" s="527">
        <v>43804</v>
      </c>
      <c r="U6" s="527">
        <v>43804</v>
      </c>
      <c r="V6" s="528">
        <v>43804</v>
      </c>
    </row>
    <row r="7" spans="1:22" s="127" customFormat="1" ht="18.75" thickTop="1" x14ac:dyDescent="0.25">
      <c r="A7" s="126">
        <v>2</v>
      </c>
      <c r="B7" s="15" t="s">
        <v>3</v>
      </c>
      <c r="C7" s="15"/>
      <c r="D7" s="15"/>
      <c r="E7" s="15"/>
      <c r="F7" s="16"/>
      <c r="G7" s="16"/>
      <c r="H7" s="16"/>
      <c r="I7" s="17"/>
      <c r="J7" s="17"/>
      <c r="K7" s="18"/>
      <c r="L7" s="18"/>
      <c r="M7" s="18"/>
      <c r="N7" s="16"/>
      <c r="O7" s="19"/>
      <c r="P7" s="19"/>
      <c r="Q7" s="19"/>
      <c r="R7" s="20"/>
      <c r="S7" s="19"/>
      <c r="T7" s="19"/>
      <c r="U7" s="19"/>
      <c r="V7" s="20"/>
    </row>
    <row r="8" spans="1:22" s="128" customFormat="1" x14ac:dyDescent="0.25">
      <c r="A8" s="126">
        <v>3</v>
      </c>
      <c r="B8" s="21">
        <v>1</v>
      </c>
      <c r="C8" s="21"/>
      <c r="D8" s="21"/>
      <c r="E8" s="21" t="s">
        <v>52</v>
      </c>
      <c r="F8" s="22"/>
      <c r="G8" s="22"/>
      <c r="H8" s="23">
        <f>SUM(H9:H13)</f>
        <v>31740</v>
      </c>
      <c r="I8" s="23">
        <f t="shared" ref="I8:N8" si="0">SUM(I9:I13)</f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197">
        <f t="shared" ref="O8:R8" si="1">SUM(O9+O16+O22+O33+O37)</f>
        <v>410692168</v>
      </c>
      <c r="P8" s="197">
        <f t="shared" si="1"/>
        <v>384647451</v>
      </c>
      <c r="Q8" s="197">
        <f t="shared" si="1"/>
        <v>26044717</v>
      </c>
      <c r="R8" s="198">
        <f t="shared" si="1"/>
        <v>0</v>
      </c>
      <c r="S8" s="197">
        <f t="shared" ref="S8:V8" si="2">SUM(S9+S16+S22+S33+S37)</f>
        <v>585547492</v>
      </c>
      <c r="T8" s="197">
        <f t="shared" si="2"/>
        <v>559502775</v>
      </c>
      <c r="U8" s="197">
        <f t="shared" si="2"/>
        <v>26044717</v>
      </c>
      <c r="V8" s="198">
        <f t="shared" si="2"/>
        <v>0</v>
      </c>
    </row>
    <row r="9" spans="1:22" x14ac:dyDescent="0.25">
      <c r="A9" s="126">
        <v>4</v>
      </c>
      <c r="B9" s="24"/>
      <c r="C9" s="25">
        <v>1</v>
      </c>
      <c r="D9" s="25"/>
      <c r="E9" s="25"/>
      <c r="F9" s="26" t="s">
        <v>26</v>
      </c>
      <c r="G9" s="26"/>
      <c r="H9" s="27">
        <v>27000</v>
      </c>
      <c r="I9" s="28"/>
      <c r="J9" s="28"/>
      <c r="K9" s="29"/>
      <c r="L9" s="29"/>
      <c r="M9" s="30"/>
      <c r="N9" s="31"/>
      <c r="O9" s="199">
        <f t="shared" ref="O9:R9" si="3">SUM(O10:O15)</f>
        <v>277624252</v>
      </c>
      <c r="P9" s="199">
        <f t="shared" si="3"/>
        <v>267120545</v>
      </c>
      <c r="Q9" s="199">
        <f t="shared" si="3"/>
        <v>10503707</v>
      </c>
      <c r="R9" s="200">
        <f t="shared" si="3"/>
        <v>0</v>
      </c>
      <c r="S9" s="199">
        <f>SUM(S10:S15)</f>
        <v>325233907</v>
      </c>
      <c r="T9" s="199">
        <f t="shared" ref="T9:V9" si="4">SUM(T10:T15)</f>
        <v>314730200</v>
      </c>
      <c r="U9" s="199">
        <f t="shared" si="4"/>
        <v>10503707</v>
      </c>
      <c r="V9" s="200">
        <f t="shared" si="4"/>
        <v>0</v>
      </c>
    </row>
    <row r="10" spans="1:22" x14ac:dyDescent="0.25">
      <c r="A10" s="126">
        <v>5</v>
      </c>
      <c r="B10" s="24"/>
      <c r="C10" s="24"/>
      <c r="D10" s="24">
        <v>1</v>
      </c>
      <c r="E10" s="24"/>
      <c r="F10" s="34"/>
      <c r="G10" s="65" t="s">
        <v>53</v>
      </c>
      <c r="H10" s="27">
        <v>1000</v>
      </c>
      <c r="I10" s="28"/>
      <c r="J10" s="28"/>
      <c r="K10" s="29"/>
      <c r="L10" s="29"/>
      <c r="M10" s="30"/>
      <c r="N10" s="31"/>
      <c r="O10" s="201">
        <f>P10+Q10+R10</f>
        <v>232089167</v>
      </c>
      <c r="P10" s="201">
        <v>232089167</v>
      </c>
      <c r="Q10" s="201">
        <v>0</v>
      </c>
      <c r="R10" s="202">
        <v>0</v>
      </c>
      <c r="S10" s="201">
        <f>T10++U10+V10</f>
        <v>254086672</v>
      </c>
      <c r="T10" s="201">
        <v>254086672</v>
      </c>
      <c r="U10" s="201">
        <v>0</v>
      </c>
      <c r="V10" s="202">
        <v>0</v>
      </c>
    </row>
    <row r="11" spans="1:22" x14ac:dyDescent="0.25">
      <c r="A11" s="126">
        <v>6</v>
      </c>
      <c r="B11" s="24"/>
      <c r="C11" s="24"/>
      <c r="D11" s="24">
        <v>2</v>
      </c>
      <c r="E11" s="24"/>
      <c r="F11" s="34"/>
      <c r="G11" s="65" t="s">
        <v>54</v>
      </c>
      <c r="H11" s="27">
        <v>3240</v>
      </c>
      <c r="I11" s="28"/>
      <c r="J11" s="28"/>
      <c r="K11" s="29"/>
      <c r="L11" s="29"/>
      <c r="M11" s="30"/>
      <c r="N11" s="31"/>
      <c r="O11" s="201">
        <f t="shared" ref="O11:O15" si="5">P11+Q11+R11</f>
        <v>0</v>
      </c>
      <c r="P11" s="201">
        <v>0</v>
      </c>
      <c r="Q11" s="201">
        <v>0</v>
      </c>
      <c r="R11" s="202">
        <v>0</v>
      </c>
      <c r="S11" s="201">
        <f t="shared" ref="S11:S15" si="6">T11+U11+V11</f>
        <v>0</v>
      </c>
      <c r="T11" s="201">
        <v>0</v>
      </c>
      <c r="U11" s="201">
        <v>0</v>
      </c>
      <c r="V11" s="202">
        <v>0</v>
      </c>
    </row>
    <row r="12" spans="1:22" ht="29.25" x14ac:dyDescent="0.25">
      <c r="A12" s="126">
        <v>7</v>
      </c>
      <c r="B12" s="24"/>
      <c r="C12" s="24"/>
      <c r="D12" s="24">
        <v>3</v>
      </c>
      <c r="E12" s="24"/>
      <c r="F12" s="34"/>
      <c r="G12" s="235" t="s">
        <v>55</v>
      </c>
      <c r="H12" s="27">
        <v>400</v>
      </c>
      <c r="I12" s="28"/>
      <c r="J12" s="28"/>
      <c r="K12" s="29"/>
      <c r="L12" s="29"/>
      <c r="M12" s="30"/>
      <c r="N12" s="31"/>
      <c r="O12" s="201">
        <f t="shared" si="5"/>
        <v>0</v>
      </c>
      <c r="P12" s="201">
        <v>0</v>
      </c>
      <c r="Q12" s="201">
        <v>0</v>
      </c>
      <c r="R12" s="202">
        <v>0</v>
      </c>
      <c r="S12" s="201">
        <f t="shared" si="6"/>
        <v>0</v>
      </c>
      <c r="T12" s="201">
        <v>0</v>
      </c>
      <c r="U12" s="201">
        <v>0</v>
      </c>
      <c r="V12" s="202">
        <v>0</v>
      </c>
    </row>
    <row r="13" spans="1:22" ht="29.25" x14ac:dyDescent="0.25">
      <c r="A13" s="126">
        <v>8</v>
      </c>
      <c r="B13" s="24"/>
      <c r="C13" s="24"/>
      <c r="D13" s="24">
        <v>4</v>
      </c>
      <c r="E13" s="24"/>
      <c r="F13" s="34"/>
      <c r="G13" s="235" t="s">
        <v>56</v>
      </c>
      <c r="H13" s="27">
        <v>100</v>
      </c>
      <c r="I13" s="28"/>
      <c r="J13" s="28"/>
      <c r="K13" s="29"/>
      <c r="L13" s="29"/>
      <c r="M13" s="30"/>
      <c r="N13" s="31"/>
      <c r="O13" s="201">
        <f t="shared" si="5"/>
        <v>0</v>
      </c>
      <c r="P13" s="201">
        <v>0</v>
      </c>
      <c r="Q13" s="201">
        <v>0</v>
      </c>
      <c r="R13" s="202">
        <v>0</v>
      </c>
      <c r="S13" s="201">
        <f t="shared" si="6"/>
        <v>0</v>
      </c>
      <c r="T13" s="201">
        <v>0</v>
      </c>
      <c r="U13" s="201">
        <v>0</v>
      </c>
      <c r="V13" s="202">
        <v>0</v>
      </c>
    </row>
    <row r="14" spans="1:22" s="128" customFormat="1" ht="29.25" x14ac:dyDescent="0.25">
      <c r="A14" s="126">
        <v>9</v>
      </c>
      <c r="B14" s="21"/>
      <c r="C14" s="21"/>
      <c r="D14" s="35">
        <v>5</v>
      </c>
      <c r="E14" s="21"/>
      <c r="F14" s="22"/>
      <c r="G14" s="235" t="s">
        <v>57</v>
      </c>
      <c r="H14" s="23">
        <f t="shared" ref="H14:N14" si="7">SUM(H15:H15)</f>
        <v>6600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01">
        <f t="shared" si="5"/>
        <v>0</v>
      </c>
      <c r="P14" s="201">
        <v>0</v>
      </c>
      <c r="Q14" s="201">
        <v>0</v>
      </c>
      <c r="R14" s="202">
        <v>0</v>
      </c>
      <c r="S14" s="201">
        <f t="shared" si="6"/>
        <v>0</v>
      </c>
      <c r="T14" s="201">
        <v>0</v>
      </c>
      <c r="U14" s="201">
        <v>0</v>
      </c>
      <c r="V14" s="202">
        <v>0</v>
      </c>
    </row>
    <row r="15" spans="1:22" ht="29.25" x14ac:dyDescent="0.25">
      <c r="A15" s="126">
        <v>10</v>
      </c>
      <c r="B15" s="24"/>
      <c r="C15" s="24"/>
      <c r="D15" s="24">
        <v>6</v>
      </c>
      <c r="E15" s="24"/>
      <c r="F15" s="34"/>
      <c r="G15" s="235" t="s">
        <v>58</v>
      </c>
      <c r="H15" s="27">
        <v>6600</v>
      </c>
      <c r="I15" s="28"/>
      <c r="J15" s="28"/>
      <c r="K15" s="29"/>
      <c r="L15" s="29"/>
      <c r="M15" s="30"/>
      <c r="N15" s="31"/>
      <c r="O15" s="201">
        <f t="shared" si="5"/>
        <v>45535085</v>
      </c>
      <c r="P15" s="201">
        <v>35031378</v>
      </c>
      <c r="Q15" s="201">
        <v>10503707</v>
      </c>
      <c r="R15" s="202">
        <v>0</v>
      </c>
      <c r="S15" s="201">
        <f t="shared" si="6"/>
        <v>71147235</v>
      </c>
      <c r="T15" s="201">
        <v>60643528</v>
      </c>
      <c r="U15" s="201">
        <v>10503707</v>
      </c>
      <c r="V15" s="202">
        <v>0</v>
      </c>
    </row>
    <row r="16" spans="1:22" s="128" customFormat="1" x14ac:dyDescent="0.25">
      <c r="A16" s="126">
        <v>11</v>
      </c>
      <c r="B16" s="21"/>
      <c r="C16" s="37">
        <v>2</v>
      </c>
      <c r="D16" s="37"/>
      <c r="E16" s="37"/>
      <c r="F16" s="38" t="s">
        <v>28</v>
      </c>
      <c r="G16" s="38"/>
      <c r="H16" s="23">
        <f t="shared" ref="H16:N16" si="8">SUM(H17:H17)</f>
        <v>95204</v>
      </c>
      <c r="I16" s="23">
        <f t="shared" si="8"/>
        <v>0</v>
      </c>
      <c r="J16" s="23">
        <f t="shared" si="8"/>
        <v>0</v>
      </c>
      <c r="K16" s="23">
        <f t="shared" si="8"/>
        <v>0</v>
      </c>
      <c r="L16" s="23">
        <f t="shared" si="8"/>
        <v>0</v>
      </c>
      <c r="M16" s="23">
        <f t="shared" si="8"/>
        <v>0</v>
      </c>
      <c r="N16" s="23">
        <f t="shared" si="8"/>
        <v>0</v>
      </c>
      <c r="O16" s="199">
        <f t="shared" ref="O16:R16" si="9">SUM(O17:O21)</f>
        <v>96390000</v>
      </c>
      <c r="P16" s="199">
        <f t="shared" si="9"/>
        <v>96390000</v>
      </c>
      <c r="Q16" s="199">
        <f t="shared" si="9"/>
        <v>0</v>
      </c>
      <c r="R16" s="200">
        <f t="shared" si="9"/>
        <v>0</v>
      </c>
      <c r="S16" s="199">
        <f t="shared" ref="S16:V16" si="10">SUM(S17:S21)</f>
        <v>104274245</v>
      </c>
      <c r="T16" s="199">
        <f t="shared" si="10"/>
        <v>104274245</v>
      </c>
      <c r="U16" s="199">
        <f t="shared" si="10"/>
        <v>0</v>
      </c>
      <c r="V16" s="200">
        <f t="shared" si="10"/>
        <v>0</v>
      </c>
    </row>
    <row r="17" spans="1:22" ht="17.25" customHeight="1" x14ac:dyDescent="0.25">
      <c r="A17" s="126">
        <v>12</v>
      </c>
      <c r="B17" s="24"/>
      <c r="C17" s="24"/>
      <c r="D17" s="24">
        <v>1</v>
      </c>
      <c r="E17" s="24"/>
      <c r="F17" s="34"/>
      <c r="G17" s="65" t="s">
        <v>59</v>
      </c>
      <c r="H17" s="27">
        <v>95204</v>
      </c>
      <c r="I17" s="28"/>
      <c r="J17" s="28"/>
      <c r="K17" s="29"/>
      <c r="L17" s="29"/>
      <c r="M17" s="30"/>
      <c r="N17" s="31"/>
      <c r="O17" s="201">
        <f t="shared" ref="O17:O22" si="11">P17+Q17+R17</f>
        <v>6000000</v>
      </c>
      <c r="P17" s="201">
        <v>6000000</v>
      </c>
      <c r="Q17" s="201">
        <v>0</v>
      </c>
      <c r="R17" s="202">
        <v>0</v>
      </c>
      <c r="S17" s="201">
        <f t="shared" ref="S17:S32" si="12">T17+U17+V17</f>
        <v>6000000</v>
      </c>
      <c r="T17" s="201">
        <v>6000000</v>
      </c>
      <c r="U17" s="201">
        <v>0</v>
      </c>
      <c r="V17" s="202">
        <v>0</v>
      </c>
    </row>
    <row r="18" spans="1:22" ht="17.25" customHeight="1" x14ac:dyDescent="0.25">
      <c r="A18" s="126">
        <v>13</v>
      </c>
      <c r="B18" s="24"/>
      <c r="C18" s="24"/>
      <c r="D18" s="24">
        <v>2</v>
      </c>
      <c r="E18" s="24"/>
      <c r="F18" s="34"/>
      <c r="G18" s="65" t="s">
        <v>60</v>
      </c>
      <c r="H18" s="27"/>
      <c r="I18" s="28"/>
      <c r="J18" s="28"/>
      <c r="K18" s="29"/>
      <c r="L18" s="29"/>
      <c r="M18" s="30"/>
      <c r="N18" s="31"/>
      <c r="O18" s="201">
        <f t="shared" si="11"/>
        <v>80000000</v>
      </c>
      <c r="P18" s="201">
        <v>80000000</v>
      </c>
      <c r="Q18" s="201">
        <v>0</v>
      </c>
      <c r="R18" s="202">
        <v>0</v>
      </c>
      <c r="S18" s="201">
        <f t="shared" si="12"/>
        <v>87884245</v>
      </c>
      <c r="T18" s="201">
        <v>87884245</v>
      </c>
      <c r="U18" s="201">
        <v>0</v>
      </c>
      <c r="V18" s="202">
        <v>0</v>
      </c>
    </row>
    <row r="19" spans="1:22" s="128" customFormat="1" ht="16.5" customHeight="1" x14ac:dyDescent="0.25">
      <c r="A19" s="126">
        <v>14</v>
      </c>
      <c r="B19" s="39"/>
      <c r="C19" s="40"/>
      <c r="D19" s="41">
        <v>3</v>
      </c>
      <c r="E19" s="40"/>
      <c r="F19" s="42"/>
      <c r="G19" s="236" t="s">
        <v>61</v>
      </c>
      <c r="H19" s="2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23">
        <v>0</v>
      </c>
      <c r="O19" s="201">
        <f t="shared" si="11"/>
        <v>10000000</v>
      </c>
      <c r="P19" s="201">
        <v>10000000</v>
      </c>
      <c r="Q19" s="201">
        <v>0</v>
      </c>
      <c r="R19" s="202">
        <v>0</v>
      </c>
      <c r="S19" s="201">
        <f t="shared" si="12"/>
        <v>10000000</v>
      </c>
      <c r="T19" s="201">
        <v>10000000</v>
      </c>
      <c r="U19" s="201">
        <v>0</v>
      </c>
      <c r="V19" s="202">
        <v>0</v>
      </c>
    </row>
    <row r="20" spans="1:22" s="128" customFormat="1" ht="16.5" customHeight="1" x14ac:dyDescent="0.25">
      <c r="A20" s="126">
        <v>15</v>
      </c>
      <c r="B20" s="39"/>
      <c r="C20" s="39"/>
      <c r="D20" s="472">
        <v>4</v>
      </c>
      <c r="E20" s="39"/>
      <c r="F20" s="42"/>
      <c r="G20" s="236" t="s">
        <v>146</v>
      </c>
      <c r="H20" s="23"/>
      <c r="I20" s="43"/>
      <c r="J20" s="43"/>
      <c r="K20" s="43"/>
      <c r="L20" s="43"/>
      <c r="M20" s="43"/>
      <c r="N20" s="23"/>
      <c r="O20" s="201">
        <f t="shared" si="11"/>
        <v>60000</v>
      </c>
      <c r="P20" s="201">
        <v>60000</v>
      </c>
      <c r="Q20" s="201">
        <v>0</v>
      </c>
      <c r="R20" s="202">
        <v>0</v>
      </c>
      <c r="S20" s="201">
        <f t="shared" si="12"/>
        <v>60000</v>
      </c>
      <c r="T20" s="201">
        <v>60000</v>
      </c>
      <c r="U20" s="201">
        <v>0</v>
      </c>
      <c r="V20" s="202">
        <v>0</v>
      </c>
    </row>
    <row r="21" spans="1:22" x14ac:dyDescent="0.25">
      <c r="A21" s="126">
        <v>16</v>
      </c>
      <c r="B21" s="24"/>
      <c r="C21" s="24"/>
      <c r="D21" s="24">
        <v>5</v>
      </c>
      <c r="E21" s="24"/>
      <c r="F21" s="34"/>
      <c r="G21" s="65" t="s">
        <v>62</v>
      </c>
      <c r="H21" s="27">
        <v>0</v>
      </c>
      <c r="I21" s="44"/>
      <c r="J21" s="44"/>
      <c r="K21" s="29"/>
      <c r="L21" s="29"/>
      <c r="M21" s="30"/>
      <c r="N21" s="31"/>
      <c r="O21" s="201">
        <f t="shared" si="11"/>
        <v>330000</v>
      </c>
      <c r="P21" s="201">
        <v>330000</v>
      </c>
      <c r="Q21" s="201">
        <v>0</v>
      </c>
      <c r="R21" s="202">
        <v>0</v>
      </c>
      <c r="S21" s="201">
        <f t="shared" si="12"/>
        <v>330000</v>
      </c>
      <c r="T21" s="201">
        <v>330000</v>
      </c>
      <c r="U21" s="201">
        <v>0</v>
      </c>
      <c r="V21" s="202">
        <v>0</v>
      </c>
    </row>
    <row r="22" spans="1:22" x14ac:dyDescent="0.25">
      <c r="A22" s="126">
        <v>17</v>
      </c>
      <c r="B22" s="37"/>
      <c r="C22" s="37">
        <v>3</v>
      </c>
      <c r="D22" s="37"/>
      <c r="E22" s="37"/>
      <c r="F22" s="38" t="s">
        <v>0</v>
      </c>
      <c r="G22" s="38"/>
      <c r="H22" s="32">
        <v>0</v>
      </c>
      <c r="I22" s="45"/>
      <c r="J22" s="45"/>
      <c r="K22" s="46"/>
      <c r="L22" s="46"/>
      <c r="M22" s="47"/>
      <c r="N22" s="48"/>
      <c r="O22" s="199">
        <f t="shared" si="11"/>
        <v>10375000</v>
      </c>
      <c r="P22" s="199">
        <f>SUM(P23:P32)</f>
        <v>9785000</v>
      </c>
      <c r="Q22" s="199">
        <f>SUM(Q23:Q32)</f>
        <v>590000</v>
      </c>
      <c r="R22" s="200">
        <f>SUM(R23:R32)</f>
        <v>0</v>
      </c>
      <c r="S22" s="199">
        <f t="shared" si="12"/>
        <v>10375000</v>
      </c>
      <c r="T22" s="199">
        <f>SUM(T23:T32)</f>
        <v>9785000</v>
      </c>
      <c r="U22" s="199">
        <f>SUM(U23:U32)</f>
        <v>590000</v>
      </c>
      <c r="V22" s="200">
        <f>SUM(V23:V32)</f>
        <v>0</v>
      </c>
    </row>
    <row r="23" spans="1:22" x14ac:dyDescent="0.25">
      <c r="A23" s="126">
        <v>18</v>
      </c>
      <c r="B23" s="24"/>
      <c r="C23" s="24"/>
      <c r="D23" s="24">
        <v>1</v>
      </c>
      <c r="E23" s="24"/>
      <c r="F23" s="34"/>
      <c r="G23" s="237" t="s">
        <v>63</v>
      </c>
      <c r="H23" s="27">
        <v>0</v>
      </c>
      <c r="I23" s="28"/>
      <c r="J23" s="28"/>
      <c r="K23" s="29"/>
      <c r="L23" s="29"/>
      <c r="M23" s="49"/>
      <c r="N23" s="31"/>
      <c r="O23" s="199">
        <f t="shared" ref="O23:O32" si="13">P23+Q23+R23</f>
        <v>0</v>
      </c>
      <c r="P23" s="201">
        <v>0</v>
      </c>
      <c r="Q23" s="201">
        <v>0</v>
      </c>
      <c r="R23" s="202">
        <v>0</v>
      </c>
      <c r="S23" s="199">
        <f t="shared" si="12"/>
        <v>0</v>
      </c>
      <c r="T23" s="201">
        <v>0</v>
      </c>
      <c r="U23" s="201">
        <v>0</v>
      </c>
      <c r="V23" s="202">
        <v>0</v>
      </c>
    </row>
    <row r="24" spans="1:22" s="128" customFormat="1" x14ac:dyDescent="0.25">
      <c r="A24" s="126">
        <v>19</v>
      </c>
      <c r="B24" s="21"/>
      <c r="C24" s="21"/>
      <c r="D24" s="35">
        <v>2</v>
      </c>
      <c r="E24" s="35"/>
      <c r="F24" s="50"/>
      <c r="G24" s="238" t="s">
        <v>64</v>
      </c>
      <c r="H24" s="23">
        <f>SUM(H25:H27)</f>
        <v>1954</v>
      </c>
      <c r="I24" s="23">
        <f t="shared" ref="I24:N24" si="14">SUM(I25:I27)</f>
        <v>0</v>
      </c>
      <c r="J24" s="23">
        <f t="shared" si="14"/>
        <v>0</v>
      </c>
      <c r="K24" s="23">
        <f t="shared" si="14"/>
        <v>0</v>
      </c>
      <c r="L24" s="23">
        <f t="shared" si="14"/>
        <v>0</v>
      </c>
      <c r="M24" s="23">
        <f t="shared" si="14"/>
        <v>0</v>
      </c>
      <c r="N24" s="23">
        <f t="shared" si="14"/>
        <v>0</v>
      </c>
      <c r="O24" s="199">
        <f t="shared" si="13"/>
        <v>290000</v>
      </c>
      <c r="P24" s="201">
        <v>200000</v>
      </c>
      <c r="Q24" s="201">
        <v>90000</v>
      </c>
      <c r="R24" s="202">
        <v>0</v>
      </c>
      <c r="S24" s="199">
        <f t="shared" si="12"/>
        <v>290000</v>
      </c>
      <c r="T24" s="201">
        <v>200000</v>
      </c>
      <c r="U24" s="201">
        <v>90000</v>
      </c>
      <c r="V24" s="202">
        <v>0</v>
      </c>
    </row>
    <row r="25" spans="1:22" x14ac:dyDescent="0.25">
      <c r="A25" s="126">
        <v>20</v>
      </c>
      <c r="B25" s="24"/>
      <c r="C25" s="24"/>
      <c r="D25" s="24">
        <v>3</v>
      </c>
      <c r="E25" s="24"/>
      <c r="F25" s="34"/>
      <c r="G25" s="237" t="s">
        <v>65</v>
      </c>
      <c r="H25" s="27">
        <v>0</v>
      </c>
      <c r="I25" s="28"/>
      <c r="J25" s="28"/>
      <c r="K25" s="29"/>
      <c r="L25" s="29"/>
      <c r="M25" s="30"/>
      <c r="N25" s="31"/>
      <c r="O25" s="199">
        <f t="shared" si="13"/>
        <v>0</v>
      </c>
      <c r="P25" s="201">
        <v>0</v>
      </c>
      <c r="Q25" s="201">
        <v>0</v>
      </c>
      <c r="R25" s="202">
        <v>0</v>
      </c>
      <c r="S25" s="199">
        <f t="shared" si="12"/>
        <v>0</v>
      </c>
      <c r="T25" s="201">
        <v>0</v>
      </c>
      <c r="U25" s="201">
        <v>0</v>
      </c>
      <c r="V25" s="202">
        <v>0</v>
      </c>
    </row>
    <row r="26" spans="1:22" x14ac:dyDescent="0.25">
      <c r="A26" s="126">
        <v>21</v>
      </c>
      <c r="B26" s="24"/>
      <c r="C26" s="24"/>
      <c r="D26" s="24">
        <v>4</v>
      </c>
      <c r="E26" s="24"/>
      <c r="F26" s="34"/>
      <c r="G26" s="237" t="s">
        <v>66</v>
      </c>
      <c r="H26" s="27">
        <v>0</v>
      </c>
      <c r="I26" s="28"/>
      <c r="J26" s="28"/>
      <c r="K26" s="29"/>
      <c r="L26" s="29"/>
      <c r="M26" s="30"/>
      <c r="N26" s="31"/>
      <c r="O26" s="199">
        <f t="shared" si="13"/>
        <v>10085000</v>
      </c>
      <c r="P26" s="201">
        <v>9585000</v>
      </c>
      <c r="Q26" s="201">
        <v>500000</v>
      </c>
      <c r="R26" s="202">
        <v>0</v>
      </c>
      <c r="S26" s="199">
        <f t="shared" si="12"/>
        <v>10085000</v>
      </c>
      <c r="T26" s="201">
        <v>9585000</v>
      </c>
      <c r="U26" s="201">
        <v>500000</v>
      </c>
      <c r="V26" s="202">
        <v>0</v>
      </c>
    </row>
    <row r="27" spans="1:22" x14ac:dyDescent="0.25">
      <c r="A27" s="126">
        <v>22</v>
      </c>
      <c r="B27" s="24"/>
      <c r="C27" s="24"/>
      <c r="D27" s="24">
        <v>5</v>
      </c>
      <c r="E27" s="24"/>
      <c r="F27" s="34"/>
      <c r="G27" s="221" t="s">
        <v>67</v>
      </c>
      <c r="H27" s="27">
        <v>1954</v>
      </c>
      <c r="I27" s="28"/>
      <c r="J27" s="28"/>
      <c r="K27" s="29"/>
      <c r="L27" s="29"/>
      <c r="M27" s="30"/>
      <c r="N27" s="31"/>
      <c r="O27" s="199">
        <f t="shared" si="13"/>
        <v>0</v>
      </c>
      <c r="P27" s="201">
        <v>0</v>
      </c>
      <c r="Q27" s="201">
        <v>0</v>
      </c>
      <c r="R27" s="202">
        <v>0</v>
      </c>
      <c r="S27" s="199">
        <f t="shared" si="12"/>
        <v>0</v>
      </c>
      <c r="T27" s="201">
        <v>0</v>
      </c>
      <c r="U27" s="201">
        <v>0</v>
      </c>
      <c r="V27" s="202">
        <v>0</v>
      </c>
    </row>
    <row r="28" spans="1:22" x14ac:dyDescent="0.25">
      <c r="A28" s="126">
        <v>23</v>
      </c>
      <c r="B28" s="24"/>
      <c r="C28" s="24"/>
      <c r="D28" s="24">
        <v>6</v>
      </c>
      <c r="E28" s="24"/>
      <c r="F28" s="51"/>
      <c r="G28" s="239" t="s">
        <v>68</v>
      </c>
      <c r="H28" s="23">
        <v>18536</v>
      </c>
      <c r="I28" s="43"/>
      <c r="J28" s="43"/>
      <c r="K28" s="52"/>
      <c r="L28" s="52"/>
      <c r="M28" s="53"/>
      <c r="N28" s="54"/>
      <c r="O28" s="199">
        <f t="shared" si="13"/>
        <v>0</v>
      </c>
      <c r="P28" s="201">
        <v>0</v>
      </c>
      <c r="Q28" s="201">
        <v>0</v>
      </c>
      <c r="R28" s="202">
        <v>0</v>
      </c>
      <c r="S28" s="199">
        <f t="shared" si="12"/>
        <v>0</v>
      </c>
      <c r="T28" s="201">
        <v>0</v>
      </c>
      <c r="U28" s="201">
        <v>0</v>
      </c>
      <c r="V28" s="202">
        <v>0</v>
      </c>
    </row>
    <row r="29" spans="1:22" x14ac:dyDescent="0.25">
      <c r="A29" s="126">
        <v>24</v>
      </c>
      <c r="B29" s="24"/>
      <c r="C29" s="34"/>
      <c r="D29" s="34">
        <v>7</v>
      </c>
      <c r="E29" s="34"/>
      <c r="F29" s="55"/>
      <c r="G29" s="240" t="s">
        <v>69</v>
      </c>
      <c r="H29" s="23">
        <v>0</v>
      </c>
      <c r="I29" s="43"/>
      <c r="J29" s="43"/>
      <c r="K29" s="52"/>
      <c r="L29" s="52"/>
      <c r="M29" s="53"/>
      <c r="N29" s="54"/>
      <c r="O29" s="199">
        <f t="shared" si="13"/>
        <v>0</v>
      </c>
      <c r="P29" s="201">
        <v>0</v>
      </c>
      <c r="Q29" s="201">
        <v>0</v>
      </c>
      <c r="R29" s="202">
        <v>0</v>
      </c>
      <c r="S29" s="199">
        <f t="shared" si="12"/>
        <v>0</v>
      </c>
      <c r="T29" s="201">
        <v>0</v>
      </c>
      <c r="U29" s="201">
        <v>0</v>
      </c>
      <c r="V29" s="202">
        <v>0</v>
      </c>
    </row>
    <row r="30" spans="1:22" x14ac:dyDescent="0.25">
      <c r="A30" s="126">
        <v>25</v>
      </c>
      <c r="B30" s="24"/>
      <c r="C30" s="34"/>
      <c r="D30" s="34">
        <v>8</v>
      </c>
      <c r="E30" s="34"/>
      <c r="F30" s="56"/>
      <c r="G30" s="237" t="s">
        <v>70</v>
      </c>
      <c r="H30" s="23">
        <v>0</v>
      </c>
      <c r="I30" s="43"/>
      <c r="J30" s="43"/>
      <c r="K30" s="52"/>
      <c r="L30" s="52"/>
      <c r="M30" s="53"/>
      <c r="N30" s="54"/>
      <c r="O30" s="199">
        <f t="shared" si="13"/>
        <v>0</v>
      </c>
      <c r="P30" s="201">
        <v>0</v>
      </c>
      <c r="Q30" s="201">
        <v>0</v>
      </c>
      <c r="R30" s="202">
        <v>0</v>
      </c>
      <c r="S30" s="199">
        <f t="shared" si="12"/>
        <v>0</v>
      </c>
      <c r="T30" s="201">
        <v>0</v>
      </c>
      <c r="U30" s="201">
        <v>0</v>
      </c>
      <c r="V30" s="202">
        <v>0</v>
      </c>
    </row>
    <row r="31" spans="1:22" s="128" customFormat="1" x14ac:dyDescent="0.25">
      <c r="A31" s="126">
        <v>26</v>
      </c>
      <c r="B31" s="21"/>
      <c r="C31" s="22"/>
      <c r="D31" s="50">
        <v>9</v>
      </c>
      <c r="E31" s="50"/>
      <c r="F31" s="57"/>
      <c r="G31" s="238" t="s">
        <v>71</v>
      </c>
      <c r="H31" s="23">
        <f t="shared" ref="H31:N31" si="15">SUM(H32:H32)</f>
        <v>25818</v>
      </c>
      <c r="I31" s="23">
        <f t="shared" si="15"/>
        <v>0</v>
      </c>
      <c r="J31" s="23">
        <f t="shared" si="15"/>
        <v>0</v>
      </c>
      <c r="K31" s="23">
        <f t="shared" si="15"/>
        <v>0</v>
      </c>
      <c r="L31" s="23">
        <f t="shared" si="15"/>
        <v>0</v>
      </c>
      <c r="M31" s="23">
        <f t="shared" si="15"/>
        <v>0</v>
      </c>
      <c r="N31" s="23">
        <f t="shared" si="15"/>
        <v>0</v>
      </c>
      <c r="O31" s="199">
        <f t="shared" si="13"/>
        <v>0</v>
      </c>
      <c r="P31" s="201">
        <v>0</v>
      </c>
      <c r="Q31" s="201">
        <v>0</v>
      </c>
      <c r="R31" s="202">
        <v>0</v>
      </c>
      <c r="S31" s="199">
        <f t="shared" si="12"/>
        <v>0</v>
      </c>
      <c r="T31" s="201">
        <v>0</v>
      </c>
      <c r="U31" s="201">
        <v>0</v>
      </c>
      <c r="V31" s="202">
        <v>0</v>
      </c>
    </row>
    <row r="32" spans="1:22" ht="17.25" customHeight="1" x14ac:dyDescent="0.25">
      <c r="A32" s="126">
        <v>27</v>
      </c>
      <c r="B32" s="24"/>
      <c r="C32" s="34"/>
      <c r="D32" s="34">
        <v>10</v>
      </c>
      <c r="E32" s="34"/>
      <c r="F32" s="58"/>
      <c r="G32" s="1" t="s">
        <v>72</v>
      </c>
      <c r="H32" s="27">
        <v>25818</v>
      </c>
      <c r="I32" s="28"/>
      <c r="J32" s="28"/>
      <c r="K32" s="29"/>
      <c r="L32" s="29"/>
      <c r="M32" s="30"/>
      <c r="N32" s="31"/>
      <c r="O32" s="199">
        <f t="shared" si="13"/>
        <v>0</v>
      </c>
      <c r="P32" s="201">
        <v>0</v>
      </c>
      <c r="Q32" s="201">
        <v>0</v>
      </c>
      <c r="R32" s="202">
        <v>0</v>
      </c>
      <c r="S32" s="199">
        <f t="shared" si="12"/>
        <v>0</v>
      </c>
      <c r="T32" s="201">
        <v>0</v>
      </c>
      <c r="U32" s="201">
        <v>0</v>
      </c>
      <c r="V32" s="202">
        <v>0</v>
      </c>
    </row>
    <row r="33" spans="1:22" ht="17.25" customHeight="1" x14ac:dyDescent="0.25">
      <c r="A33" s="126">
        <v>28</v>
      </c>
      <c r="B33" s="24"/>
      <c r="C33" s="38">
        <v>4</v>
      </c>
      <c r="D33" s="38"/>
      <c r="E33" s="38"/>
      <c r="F33" s="59" t="s">
        <v>31</v>
      </c>
      <c r="G33" s="60"/>
      <c r="H33" s="61">
        <v>0</v>
      </c>
      <c r="I33" s="32"/>
      <c r="J33" s="32"/>
      <c r="K33" s="48"/>
      <c r="L33" s="48"/>
      <c r="M33" s="62"/>
      <c r="N33" s="48"/>
      <c r="O33" s="199">
        <f t="shared" ref="O33:R33" si="16">SUM(O34:O36)</f>
        <v>0</v>
      </c>
      <c r="P33" s="199">
        <f t="shared" si="16"/>
        <v>0</v>
      </c>
      <c r="Q33" s="199">
        <f t="shared" si="16"/>
        <v>0</v>
      </c>
      <c r="R33" s="200">
        <f t="shared" si="16"/>
        <v>0</v>
      </c>
      <c r="S33" s="199">
        <f>SUM(S34:S36)</f>
        <v>0</v>
      </c>
      <c r="T33" s="199">
        <f>SUM(T34:T36)</f>
        <v>0</v>
      </c>
      <c r="U33" s="199">
        <f t="shared" ref="U33:V33" si="17">SUM(U34:U36)</f>
        <v>0</v>
      </c>
      <c r="V33" s="200">
        <f t="shared" si="17"/>
        <v>0</v>
      </c>
    </row>
    <row r="34" spans="1:22" ht="29.25" x14ac:dyDescent="0.25">
      <c r="A34" s="126">
        <v>29</v>
      </c>
      <c r="B34" s="24"/>
      <c r="C34" s="24"/>
      <c r="D34" s="24">
        <v>1</v>
      </c>
      <c r="E34" s="24"/>
      <c r="F34" s="34"/>
      <c r="G34" s="241" t="s">
        <v>73</v>
      </c>
      <c r="H34" s="27">
        <v>0</v>
      </c>
      <c r="I34" s="27"/>
      <c r="J34" s="27"/>
      <c r="K34" s="31"/>
      <c r="L34" s="31"/>
      <c r="M34" s="63"/>
      <c r="N34" s="31"/>
      <c r="O34" s="201">
        <f>P34+Q34+R34</f>
        <v>0</v>
      </c>
      <c r="P34" s="203">
        <v>0</v>
      </c>
      <c r="Q34" s="201">
        <v>0</v>
      </c>
      <c r="R34" s="202">
        <v>0</v>
      </c>
      <c r="S34" s="201">
        <f>T34+U34+V34</f>
        <v>0</v>
      </c>
      <c r="T34" s="203">
        <v>0</v>
      </c>
      <c r="U34" s="201">
        <v>0</v>
      </c>
      <c r="V34" s="202">
        <v>0</v>
      </c>
    </row>
    <row r="35" spans="1:22" ht="29.25" x14ac:dyDescent="0.25">
      <c r="A35" s="126">
        <v>30</v>
      </c>
      <c r="B35" s="24"/>
      <c r="C35" s="24"/>
      <c r="D35" s="24">
        <v>2</v>
      </c>
      <c r="E35" s="24"/>
      <c r="F35" s="34"/>
      <c r="G35" s="241" t="s">
        <v>74</v>
      </c>
      <c r="H35" s="27">
        <v>0</v>
      </c>
      <c r="I35" s="27"/>
      <c r="J35" s="27"/>
      <c r="K35" s="31"/>
      <c r="L35" s="31"/>
      <c r="M35" s="63"/>
      <c r="N35" s="31"/>
      <c r="O35" s="201">
        <v>0</v>
      </c>
      <c r="P35" s="201">
        <v>0</v>
      </c>
      <c r="Q35" s="201">
        <v>0</v>
      </c>
      <c r="R35" s="202">
        <v>0</v>
      </c>
      <c r="S35" s="201">
        <v>0</v>
      </c>
      <c r="T35" s="201">
        <v>0</v>
      </c>
      <c r="U35" s="201">
        <v>0</v>
      </c>
      <c r="V35" s="202">
        <v>0</v>
      </c>
    </row>
    <row r="36" spans="1:22" s="128" customFormat="1" x14ac:dyDescent="0.25">
      <c r="A36" s="126">
        <v>31</v>
      </c>
      <c r="B36" s="21"/>
      <c r="C36" s="21"/>
      <c r="D36" s="35">
        <v>3</v>
      </c>
      <c r="E36" s="35"/>
      <c r="F36" s="50"/>
      <c r="G36" s="65" t="s">
        <v>75</v>
      </c>
      <c r="H36" s="23">
        <f t="shared" ref="H36:N36" si="18">SUM(H37:H39)</f>
        <v>4200</v>
      </c>
      <c r="I36" s="23">
        <f t="shared" si="18"/>
        <v>0</v>
      </c>
      <c r="J36" s="23">
        <f t="shared" si="18"/>
        <v>0</v>
      </c>
      <c r="K36" s="23">
        <f t="shared" si="18"/>
        <v>0</v>
      </c>
      <c r="L36" s="23">
        <f t="shared" si="18"/>
        <v>0</v>
      </c>
      <c r="M36" s="23">
        <f t="shared" si="18"/>
        <v>0</v>
      </c>
      <c r="N36" s="23">
        <f t="shared" si="18"/>
        <v>0</v>
      </c>
      <c r="O36" s="201"/>
      <c r="P36" s="203"/>
      <c r="Q36" s="201">
        <v>0</v>
      </c>
      <c r="R36" s="202">
        <v>0</v>
      </c>
      <c r="S36" s="201">
        <v>0</v>
      </c>
      <c r="T36" s="203">
        <v>0</v>
      </c>
      <c r="U36" s="201">
        <v>0</v>
      </c>
      <c r="V36" s="202">
        <v>0</v>
      </c>
    </row>
    <row r="37" spans="1:22" x14ac:dyDescent="0.25">
      <c r="A37" s="126">
        <v>32</v>
      </c>
      <c r="B37" s="24"/>
      <c r="C37" s="37">
        <v>5</v>
      </c>
      <c r="D37" s="37"/>
      <c r="E37" s="37"/>
      <c r="F37" s="38" t="s">
        <v>33</v>
      </c>
      <c r="G37" s="38"/>
      <c r="H37" s="32">
        <v>3600</v>
      </c>
      <c r="I37" s="45"/>
      <c r="J37" s="45"/>
      <c r="K37" s="46"/>
      <c r="L37" s="46"/>
      <c r="M37" s="64"/>
      <c r="N37" s="48"/>
      <c r="O37" s="199">
        <f t="shared" ref="O37:R37" si="19">SUM(O38:O41)</f>
        <v>26302916</v>
      </c>
      <c r="P37" s="199">
        <f t="shared" si="19"/>
        <v>11351906</v>
      </c>
      <c r="Q37" s="199">
        <f t="shared" si="19"/>
        <v>14951010</v>
      </c>
      <c r="R37" s="200">
        <f t="shared" si="19"/>
        <v>0</v>
      </c>
      <c r="S37" s="199">
        <f t="shared" ref="S37:V37" si="20">SUM(S38:S41)</f>
        <v>145664340</v>
      </c>
      <c r="T37" s="199">
        <f t="shared" si="20"/>
        <v>130713330</v>
      </c>
      <c r="U37" s="199">
        <f t="shared" si="20"/>
        <v>14951010</v>
      </c>
      <c r="V37" s="200">
        <f t="shared" si="20"/>
        <v>0</v>
      </c>
    </row>
    <row r="38" spans="1:22" x14ac:dyDescent="0.25">
      <c r="A38" s="126">
        <v>33</v>
      </c>
      <c r="B38" s="24"/>
      <c r="C38" s="24"/>
      <c r="D38" s="24">
        <v>1</v>
      </c>
      <c r="E38" s="24"/>
      <c r="F38" s="34"/>
      <c r="G38" s="242" t="s">
        <v>76</v>
      </c>
      <c r="H38" s="27">
        <v>0</v>
      </c>
      <c r="I38" s="28"/>
      <c r="J38" s="28"/>
      <c r="K38" s="29"/>
      <c r="L38" s="29"/>
      <c r="M38" s="30"/>
      <c r="N38" s="31"/>
      <c r="O38" s="201">
        <v>0</v>
      </c>
      <c r="P38" s="201">
        <v>0</v>
      </c>
      <c r="Q38" s="201">
        <v>0</v>
      </c>
      <c r="R38" s="202">
        <v>0</v>
      </c>
      <c r="S38" s="201">
        <v>0</v>
      </c>
      <c r="T38" s="201">
        <v>0</v>
      </c>
      <c r="U38" s="201">
        <v>0</v>
      </c>
      <c r="V38" s="202">
        <v>0</v>
      </c>
    </row>
    <row r="39" spans="1:22" x14ac:dyDescent="0.25">
      <c r="A39" s="126">
        <v>34</v>
      </c>
      <c r="B39" s="24"/>
      <c r="C39" s="24"/>
      <c r="D39" s="24">
        <v>2</v>
      </c>
      <c r="E39" s="24"/>
      <c r="F39" s="34"/>
      <c r="G39" s="240" t="s">
        <v>77</v>
      </c>
      <c r="H39" s="27">
        <v>600</v>
      </c>
      <c r="I39" s="28"/>
      <c r="J39" s="28"/>
      <c r="K39" s="29"/>
      <c r="L39" s="29"/>
      <c r="M39" s="30"/>
      <c r="N39" s="31"/>
      <c r="O39" s="201">
        <v>0</v>
      </c>
      <c r="P39" s="201">
        <v>0</v>
      </c>
      <c r="Q39" s="201">
        <v>0</v>
      </c>
      <c r="R39" s="202">
        <v>0</v>
      </c>
      <c r="S39" s="201">
        <v>0</v>
      </c>
      <c r="T39" s="201">
        <v>0</v>
      </c>
      <c r="U39" s="201">
        <v>0</v>
      </c>
      <c r="V39" s="202">
        <v>0</v>
      </c>
    </row>
    <row r="40" spans="1:22" x14ac:dyDescent="0.25">
      <c r="A40" s="126">
        <v>35</v>
      </c>
      <c r="B40" s="24"/>
      <c r="C40" s="24"/>
      <c r="D40" s="24">
        <v>3</v>
      </c>
      <c r="E40" s="24"/>
      <c r="F40" s="34"/>
      <c r="G40" s="476" t="s">
        <v>78</v>
      </c>
      <c r="H40" s="477">
        <v>0</v>
      </c>
      <c r="I40" s="478"/>
      <c r="J40" s="478"/>
      <c r="K40" s="479"/>
      <c r="L40" s="479"/>
      <c r="M40" s="480"/>
      <c r="N40" s="481"/>
      <c r="O40" s="457">
        <f>P40+Q40+R40</f>
        <v>26302916</v>
      </c>
      <c r="P40" s="201">
        <v>11351906</v>
      </c>
      <c r="Q40" s="201">
        <v>14951010</v>
      </c>
      <c r="R40" s="202">
        <v>0</v>
      </c>
      <c r="S40" s="457">
        <f>T40+U40+V40</f>
        <v>145664340</v>
      </c>
      <c r="T40" s="201">
        <v>130713330</v>
      </c>
      <c r="U40" s="201">
        <v>14951010</v>
      </c>
      <c r="V40" s="202">
        <v>0</v>
      </c>
    </row>
    <row r="41" spans="1:22" s="128" customFormat="1" x14ac:dyDescent="0.25">
      <c r="A41" s="126">
        <v>36</v>
      </c>
      <c r="B41" s="21"/>
      <c r="C41" s="21"/>
      <c r="D41" s="24">
        <v>4</v>
      </c>
      <c r="E41" s="24"/>
      <c r="F41" s="65"/>
      <c r="G41" s="238" t="s">
        <v>79</v>
      </c>
      <c r="H41" s="27">
        <v>0</v>
      </c>
      <c r="I41" s="66"/>
      <c r="J41" s="66"/>
      <c r="K41" s="66"/>
      <c r="L41" s="66"/>
      <c r="M41" s="67"/>
      <c r="N41" s="68"/>
      <c r="O41" s="204">
        <v>0</v>
      </c>
      <c r="P41" s="204">
        <v>0</v>
      </c>
      <c r="Q41" s="204">
        <v>0</v>
      </c>
      <c r="R41" s="205">
        <v>0</v>
      </c>
      <c r="S41" s="204">
        <v>0</v>
      </c>
      <c r="T41" s="204">
        <v>0</v>
      </c>
      <c r="U41" s="204">
        <v>0</v>
      </c>
      <c r="V41" s="205">
        <v>0</v>
      </c>
    </row>
    <row r="42" spans="1:22" x14ac:dyDescent="0.25">
      <c r="A42" s="126">
        <v>37</v>
      </c>
      <c r="B42" s="69">
        <v>2</v>
      </c>
      <c r="C42" s="69"/>
      <c r="D42" s="69"/>
      <c r="E42" s="69" t="s">
        <v>80</v>
      </c>
      <c r="F42" s="70"/>
      <c r="G42" s="70"/>
      <c r="H42" s="27">
        <v>0</v>
      </c>
      <c r="I42" s="28"/>
      <c r="J42" s="28"/>
      <c r="K42" s="29"/>
      <c r="L42" s="29"/>
      <c r="M42" s="30"/>
      <c r="N42" s="31"/>
      <c r="O42" s="206">
        <f t="shared" ref="O42:R42" si="21">SUM(O43+O46+O52+O56)</f>
        <v>322612342</v>
      </c>
      <c r="P42" s="206">
        <f t="shared" si="21"/>
        <v>317892342</v>
      </c>
      <c r="Q42" s="206">
        <f t="shared" si="21"/>
        <v>4720000</v>
      </c>
      <c r="R42" s="207">
        <f t="shared" si="21"/>
        <v>0</v>
      </c>
      <c r="S42" s="206">
        <f>SUM(S43+S46+S52+S56)</f>
        <v>355241561</v>
      </c>
      <c r="T42" s="206">
        <f t="shared" ref="T42:V42" si="22">SUM(T43+T46+T52+T56)</f>
        <v>350521561</v>
      </c>
      <c r="U42" s="206">
        <f t="shared" si="22"/>
        <v>4720000</v>
      </c>
      <c r="V42" s="207">
        <f t="shared" si="22"/>
        <v>0</v>
      </c>
    </row>
    <row r="43" spans="1:22" s="128" customFormat="1" x14ac:dyDescent="0.25">
      <c r="A43" s="126">
        <v>38</v>
      </c>
      <c r="B43" s="21"/>
      <c r="C43" s="37">
        <v>1</v>
      </c>
      <c r="D43" s="37"/>
      <c r="E43" s="37"/>
      <c r="F43" s="38" t="s">
        <v>37</v>
      </c>
      <c r="G43" s="38"/>
      <c r="H43" s="23">
        <f t="shared" ref="H43:N43" si="23">SUM(H44:H48)</f>
        <v>130</v>
      </c>
      <c r="I43" s="23">
        <f t="shared" si="23"/>
        <v>0</v>
      </c>
      <c r="J43" s="23">
        <f t="shared" si="23"/>
        <v>0</v>
      </c>
      <c r="K43" s="23">
        <f t="shared" si="23"/>
        <v>0</v>
      </c>
      <c r="L43" s="23">
        <f t="shared" si="23"/>
        <v>0</v>
      </c>
      <c r="M43" s="23">
        <f t="shared" si="23"/>
        <v>0</v>
      </c>
      <c r="N43" s="23">
        <f t="shared" si="23"/>
        <v>0</v>
      </c>
      <c r="O43" s="199">
        <f t="shared" ref="O43:R43" si="24">SUM(O44:O45)</f>
        <v>0</v>
      </c>
      <c r="P43" s="199">
        <f t="shared" si="24"/>
        <v>0</v>
      </c>
      <c r="Q43" s="199">
        <f t="shared" si="24"/>
        <v>0</v>
      </c>
      <c r="R43" s="200">
        <f t="shared" si="24"/>
        <v>0</v>
      </c>
      <c r="S43" s="199">
        <f t="shared" ref="S43:V43" si="25">SUM(S44:S45)</f>
        <v>0</v>
      </c>
      <c r="T43" s="199">
        <f t="shared" si="25"/>
        <v>0</v>
      </c>
      <c r="U43" s="199">
        <f t="shared" si="25"/>
        <v>0</v>
      </c>
      <c r="V43" s="200">
        <f t="shared" si="25"/>
        <v>0</v>
      </c>
    </row>
    <row r="44" spans="1:22" x14ac:dyDescent="0.25">
      <c r="A44" s="126">
        <v>39</v>
      </c>
      <c r="B44" s="24"/>
      <c r="C44" s="24"/>
      <c r="D44" s="24">
        <v>1</v>
      </c>
      <c r="E44" s="24"/>
      <c r="F44" s="34"/>
      <c r="G44" s="65" t="s">
        <v>81</v>
      </c>
      <c r="H44" s="27">
        <v>0</v>
      </c>
      <c r="I44" s="28"/>
      <c r="J44" s="28"/>
      <c r="K44" s="29"/>
      <c r="L44" s="29"/>
      <c r="M44" s="72"/>
      <c r="N44" s="31"/>
      <c r="O44" s="201">
        <v>0</v>
      </c>
      <c r="P44" s="201">
        <v>0</v>
      </c>
      <c r="Q44" s="201">
        <v>0</v>
      </c>
      <c r="R44" s="202">
        <v>0</v>
      </c>
      <c r="S44" s="201">
        <v>0</v>
      </c>
      <c r="T44" s="201">
        <v>0</v>
      </c>
      <c r="U44" s="201">
        <v>0</v>
      </c>
      <c r="V44" s="202">
        <v>0</v>
      </c>
    </row>
    <row r="45" spans="1:22" x14ac:dyDescent="0.25">
      <c r="A45" s="126">
        <v>40</v>
      </c>
      <c r="B45" s="24"/>
      <c r="C45" s="24"/>
      <c r="D45" s="24">
        <v>2</v>
      </c>
      <c r="E45" s="24"/>
      <c r="F45" s="34"/>
      <c r="G45" s="65" t="s">
        <v>82</v>
      </c>
      <c r="H45" s="27">
        <v>0</v>
      </c>
      <c r="I45" s="28"/>
      <c r="J45" s="28"/>
      <c r="K45" s="29"/>
      <c r="L45" s="29"/>
      <c r="M45" s="72"/>
      <c r="N45" s="31"/>
      <c r="O45" s="201">
        <v>0</v>
      </c>
      <c r="P45" s="201">
        <v>0</v>
      </c>
      <c r="Q45" s="201">
        <v>0</v>
      </c>
      <c r="R45" s="202">
        <v>0</v>
      </c>
      <c r="S45" s="201">
        <v>0</v>
      </c>
      <c r="T45" s="201">
        <v>0</v>
      </c>
      <c r="U45" s="201">
        <v>0</v>
      </c>
      <c r="V45" s="202">
        <v>0</v>
      </c>
    </row>
    <row r="46" spans="1:22" x14ac:dyDescent="0.25">
      <c r="A46" s="126">
        <v>41</v>
      </c>
      <c r="B46" s="24"/>
      <c r="C46" s="25">
        <v>2</v>
      </c>
      <c r="D46" s="25"/>
      <c r="E46" s="25"/>
      <c r="F46" s="26" t="s">
        <v>39</v>
      </c>
      <c r="G46" s="26"/>
      <c r="H46" s="27">
        <v>0</v>
      </c>
      <c r="I46" s="28"/>
      <c r="J46" s="28"/>
      <c r="K46" s="29"/>
      <c r="L46" s="29"/>
      <c r="M46" s="72"/>
      <c r="N46" s="31"/>
      <c r="O46" s="199">
        <f t="shared" ref="O46:R46" si="26">SUM(O47:O51)</f>
        <v>4720000</v>
      </c>
      <c r="P46" s="199">
        <f t="shared" si="26"/>
        <v>0</v>
      </c>
      <c r="Q46" s="199">
        <f t="shared" si="26"/>
        <v>4720000</v>
      </c>
      <c r="R46" s="200">
        <f t="shared" si="26"/>
        <v>0</v>
      </c>
      <c r="S46" s="199">
        <f t="shared" ref="S46:V46" si="27">SUM(S47:S51)</f>
        <v>111154000</v>
      </c>
      <c r="T46" s="199">
        <f t="shared" si="27"/>
        <v>106434000</v>
      </c>
      <c r="U46" s="199">
        <f t="shared" si="27"/>
        <v>4720000</v>
      </c>
      <c r="V46" s="200">
        <f t="shared" si="27"/>
        <v>0</v>
      </c>
    </row>
    <row r="47" spans="1:22" x14ac:dyDescent="0.25">
      <c r="A47" s="126">
        <v>42</v>
      </c>
      <c r="B47" s="24"/>
      <c r="C47" s="24"/>
      <c r="D47" s="24">
        <v>1</v>
      </c>
      <c r="E47" s="24"/>
      <c r="F47" s="34"/>
      <c r="G47" s="235" t="s">
        <v>83</v>
      </c>
      <c r="H47" s="27">
        <v>0</v>
      </c>
      <c r="I47" s="28"/>
      <c r="J47" s="28"/>
      <c r="K47" s="29"/>
      <c r="L47" s="29"/>
      <c r="M47" s="67"/>
      <c r="N47" s="31"/>
      <c r="O47" s="201">
        <f>P47+Q47+R47</f>
        <v>0</v>
      </c>
      <c r="P47" s="201">
        <v>0</v>
      </c>
      <c r="Q47" s="201">
        <v>0</v>
      </c>
      <c r="R47" s="202">
        <v>0</v>
      </c>
      <c r="S47" s="201">
        <f>T47+U47+V47</f>
        <v>106434000</v>
      </c>
      <c r="T47" s="201">
        <v>106434000</v>
      </c>
      <c r="U47" s="201">
        <v>0</v>
      </c>
      <c r="V47" s="202">
        <v>0</v>
      </c>
    </row>
    <row r="48" spans="1:22" ht="29.25" x14ac:dyDescent="0.25">
      <c r="A48" s="126">
        <v>43</v>
      </c>
      <c r="B48" s="24"/>
      <c r="C48" s="24"/>
      <c r="D48" s="24">
        <v>2</v>
      </c>
      <c r="E48" s="24"/>
      <c r="F48" s="34"/>
      <c r="G48" s="235" t="s">
        <v>84</v>
      </c>
      <c r="H48" s="27">
        <v>130</v>
      </c>
      <c r="I48" s="28"/>
      <c r="J48" s="28"/>
      <c r="K48" s="29"/>
      <c r="L48" s="29"/>
      <c r="M48" s="67"/>
      <c r="N48" s="31"/>
      <c r="O48" s="201">
        <f>P48+Q48+R48</f>
        <v>0</v>
      </c>
      <c r="P48" s="201">
        <v>0</v>
      </c>
      <c r="Q48" s="201">
        <v>0</v>
      </c>
      <c r="R48" s="202">
        <v>0</v>
      </c>
      <c r="S48" s="201">
        <f>T48+U48+V48</f>
        <v>0</v>
      </c>
      <c r="T48" s="201">
        <v>0</v>
      </c>
      <c r="U48" s="201">
        <v>0</v>
      </c>
      <c r="V48" s="202">
        <v>0</v>
      </c>
    </row>
    <row r="49" spans="1:22" s="128" customFormat="1" ht="43.5" x14ac:dyDescent="0.25">
      <c r="A49" s="126">
        <v>44</v>
      </c>
      <c r="B49" s="21"/>
      <c r="C49" s="21"/>
      <c r="D49" s="35">
        <v>3</v>
      </c>
      <c r="E49" s="73"/>
      <c r="F49" s="36"/>
      <c r="G49" s="235" t="s">
        <v>141</v>
      </c>
      <c r="H49" s="23">
        <f>H50</f>
        <v>0</v>
      </c>
      <c r="I49" s="23">
        <f t="shared" ref="I49:N49" si="28">I50</f>
        <v>0</v>
      </c>
      <c r="J49" s="23">
        <f t="shared" si="28"/>
        <v>0</v>
      </c>
      <c r="K49" s="23">
        <f t="shared" si="28"/>
        <v>0</v>
      </c>
      <c r="L49" s="23">
        <f t="shared" si="28"/>
        <v>0</v>
      </c>
      <c r="M49" s="23">
        <f t="shared" si="28"/>
        <v>0</v>
      </c>
      <c r="N49" s="23">
        <f t="shared" si="28"/>
        <v>0</v>
      </c>
      <c r="O49" s="201">
        <f>P49+Q49+R49</f>
        <v>4720000</v>
      </c>
      <c r="P49" s="201">
        <v>0</v>
      </c>
      <c r="Q49" s="201">
        <v>4720000</v>
      </c>
      <c r="R49" s="202">
        <v>0</v>
      </c>
      <c r="S49" s="201">
        <f>T49+U49+V49</f>
        <v>4720000</v>
      </c>
      <c r="T49" s="201">
        <v>0</v>
      </c>
      <c r="U49" s="201">
        <v>4720000</v>
      </c>
      <c r="V49" s="202">
        <v>0</v>
      </c>
    </row>
    <row r="50" spans="1:22" ht="29.25" x14ac:dyDescent="0.25">
      <c r="A50" s="126">
        <v>45</v>
      </c>
      <c r="B50" s="24"/>
      <c r="C50" s="24"/>
      <c r="D50" s="24">
        <v>4</v>
      </c>
      <c r="E50" s="24"/>
      <c r="F50" s="34"/>
      <c r="G50" s="235" t="s">
        <v>85</v>
      </c>
      <c r="H50" s="27">
        <v>0</v>
      </c>
      <c r="I50" s="28"/>
      <c r="J50" s="28"/>
      <c r="K50" s="29"/>
      <c r="L50" s="29"/>
      <c r="M50" s="49"/>
      <c r="N50" s="31"/>
      <c r="O50" s="201">
        <f>P50+Q50+R50</f>
        <v>0</v>
      </c>
      <c r="P50" s="201">
        <v>0</v>
      </c>
      <c r="Q50" s="201">
        <v>0</v>
      </c>
      <c r="R50" s="202">
        <v>0</v>
      </c>
      <c r="S50" s="201">
        <f>T50+U50+V50</f>
        <v>0</v>
      </c>
      <c r="T50" s="201">
        <v>0</v>
      </c>
      <c r="U50" s="201">
        <v>0</v>
      </c>
      <c r="V50" s="202">
        <v>0</v>
      </c>
    </row>
    <row r="51" spans="1:22" ht="29.25" x14ac:dyDescent="0.25">
      <c r="A51" s="126">
        <v>46</v>
      </c>
      <c r="B51" s="24"/>
      <c r="C51" s="24"/>
      <c r="D51" s="24">
        <v>5</v>
      </c>
      <c r="E51" s="24"/>
      <c r="F51" s="22"/>
      <c r="G51" s="235" t="s">
        <v>86</v>
      </c>
      <c r="H51" s="23"/>
      <c r="I51" s="43"/>
      <c r="J51" s="43"/>
      <c r="K51" s="52"/>
      <c r="L51" s="52"/>
      <c r="M51" s="74"/>
      <c r="N51" s="54"/>
      <c r="O51" s="201">
        <f>P51+Q51+R51</f>
        <v>0</v>
      </c>
      <c r="P51" s="201">
        <v>0</v>
      </c>
      <c r="Q51" s="201">
        <v>0</v>
      </c>
      <c r="R51" s="202">
        <v>0</v>
      </c>
      <c r="S51" s="201">
        <f>T51+U51+V51</f>
        <v>0</v>
      </c>
      <c r="T51" s="201">
        <v>0</v>
      </c>
      <c r="U51" s="201">
        <v>0</v>
      </c>
      <c r="V51" s="202">
        <v>0</v>
      </c>
    </row>
    <row r="52" spans="1:22" s="128" customFormat="1" x14ac:dyDescent="0.25">
      <c r="A52" s="126">
        <v>47</v>
      </c>
      <c r="B52" s="39"/>
      <c r="C52" s="25">
        <v>3</v>
      </c>
      <c r="D52" s="25"/>
      <c r="E52" s="25"/>
      <c r="F52" s="26" t="s">
        <v>41</v>
      </c>
      <c r="G52" s="26"/>
      <c r="H52" s="23">
        <f t="shared" ref="H52:N52" si="29">H53</f>
        <v>0</v>
      </c>
      <c r="I52" s="23">
        <f t="shared" si="29"/>
        <v>0</v>
      </c>
      <c r="J52" s="23">
        <f t="shared" si="29"/>
        <v>0</v>
      </c>
      <c r="K52" s="23">
        <f t="shared" si="29"/>
        <v>0</v>
      </c>
      <c r="L52" s="23">
        <f t="shared" si="29"/>
        <v>0</v>
      </c>
      <c r="M52" s="23">
        <f t="shared" si="29"/>
        <v>0</v>
      </c>
      <c r="N52" s="23">
        <f t="shared" si="29"/>
        <v>0</v>
      </c>
      <c r="O52" s="199">
        <f t="shared" ref="O52:R52" si="30">SUM(O53:O55)</f>
        <v>150000000</v>
      </c>
      <c r="P52" s="199">
        <f t="shared" si="30"/>
        <v>150000000</v>
      </c>
      <c r="Q52" s="199">
        <f t="shared" si="30"/>
        <v>0</v>
      </c>
      <c r="R52" s="200">
        <f t="shared" si="30"/>
        <v>0</v>
      </c>
      <c r="S52" s="199">
        <f t="shared" ref="S52:V52" si="31">SUM(S53:S55)</f>
        <v>164961539</v>
      </c>
      <c r="T52" s="199">
        <f t="shared" si="31"/>
        <v>164961539</v>
      </c>
      <c r="U52" s="199">
        <f t="shared" si="31"/>
        <v>0</v>
      </c>
      <c r="V52" s="200">
        <f t="shared" si="31"/>
        <v>0</v>
      </c>
    </row>
    <row r="53" spans="1:22" ht="29.25" x14ac:dyDescent="0.25">
      <c r="A53" s="126">
        <v>48</v>
      </c>
      <c r="B53" s="24"/>
      <c r="C53" s="24"/>
      <c r="D53" s="24">
        <v>1</v>
      </c>
      <c r="E53" s="24"/>
      <c r="F53" s="34"/>
      <c r="G53" s="235" t="s">
        <v>87</v>
      </c>
      <c r="H53" s="27">
        <v>0</v>
      </c>
      <c r="I53" s="28"/>
      <c r="J53" s="28"/>
      <c r="K53" s="29"/>
      <c r="L53" s="29"/>
      <c r="M53" s="30"/>
      <c r="N53" s="31"/>
      <c r="O53" s="201">
        <f t="shared" ref="O53:O59" si="32">P53+Q53+R53</f>
        <v>0</v>
      </c>
      <c r="P53" s="201">
        <v>0</v>
      </c>
      <c r="Q53" s="201">
        <v>0</v>
      </c>
      <c r="R53" s="202">
        <v>0</v>
      </c>
      <c r="S53" s="201">
        <f t="shared" ref="S53" si="33">T53+U53+V53</f>
        <v>0</v>
      </c>
      <c r="T53" s="201">
        <v>0</v>
      </c>
      <c r="U53" s="201">
        <v>0</v>
      </c>
      <c r="V53" s="202">
        <v>0</v>
      </c>
    </row>
    <row r="54" spans="1:22" s="128" customFormat="1" ht="42.75" x14ac:dyDescent="0.25">
      <c r="A54" s="126">
        <v>49</v>
      </c>
      <c r="B54" s="21"/>
      <c r="C54" s="21"/>
      <c r="D54" s="35">
        <v>2</v>
      </c>
      <c r="E54" s="73"/>
      <c r="F54" s="494"/>
      <c r="G54" s="525" t="s">
        <v>140</v>
      </c>
      <c r="H54" s="524">
        <f>SUM(H55:H56)</f>
        <v>12655</v>
      </c>
      <c r="I54" s="23">
        <f t="shared" ref="I54:N54" si="34">SUM(I55:I56)</f>
        <v>0</v>
      </c>
      <c r="J54" s="23">
        <f t="shared" si="34"/>
        <v>0</v>
      </c>
      <c r="K54" s="23">
        <f t="shared" si="34"/>
        <v>0</v>
      </c>
      <c r="L54" s="23">
        <f t="shared" si="34"/>
        <v>0</v>
      </c>
      <c r="M54" s="23">
        <f t="shared" si="34"/>
        <v>0</v>
      </c>
      <c r="N54" s="23">
        <f t="shared" si="34"/>
        <v>0</v>
      </c>
      <c r="O54" s="201">
        <f>P54+Q54+R54</f>
        <v>150000000</v>
      </c>
      <c r="P54" s="201">
        <v>150000000</v>
      </c>
      <c r="Q54" s="201">
        <v>0</v>
      </c>
      <c r="R54" s="202">
        <v>0</v>
      </c>
      <c r="S54" s="201">
        <f>T54+U54+V54</f>
        <v>164961539</v>
      </c>
      <c r="T54" s="201">
        <v>164961539</v>
      </c>
      <c r="U54" s="201">
        <v>0</v>
      </c>
      <c r="V54" s="202">
        <v>0</v>
      </c>
    </row>
    <row r="55" spans="1:22" x14ac:dyDescent="0.25">
      <c r="A55" s="126">
        <v>50</v>
      </c>
      <c r="B55" s="24"/>
      <c r="C55" s="24"/>
      <c r="D55" s="24">
        <v>3</v>
      </c>
      <c r="E55" s="24"/>
      <c r="F55" s="34"/>
      <c r="G55" s="235" t="s">
        <v>88</v>
      </c>
      <c r="H55" s="27">
        <v>12655</v>
      </c>
      <c r="I55" s="28"/>
      <c r="J55" s="28"/>
      <c r="K55" s="29"/>
      <c r="L55" s="29"/>
      <c r="M55" s="49"/>
      <c r="N55" s="31"/>
      <c r="O55" s="201">
        <f t="shared" si="32"/>
        <v>0</v>
      </c>
      <c r="P55" s="201">
        <v>0</v>
      </c>
      <c r="Q55" s="201">
        <v>0</v>
      </c>
      <c r="R55" s="202">
        <v>0</v>
      </c>
      <c r="S55" s="201">
        <f t="shared" ref="S55:S59" si="35">T55+U55+V55</f>
        <v>0</v>
      </c>
      <c r="T55" s="201">
        <v>0</v>
      </c>
      <c r="U55" s="201">
        <v>0</v>
      </c>
      <c r="V55" s="202">
        <v>0</v>
      </c>
    </row>
    <row r="56" spans="1:22" x14ac:dyDescent="0.25">
      <c r="A56" s="126">
        <v>51</v>
      </c>
      <c r="B56" s="24"/>
      <c r="C56" s="37">
        <v>4</v>
      </c>
      <c r="D56" s="37"/>
      <c r="E56" s="37"/>
      <c r="F56" s="38" t="s">
        <v>33</v>
      </c>
      <c r="G56" s="38"/>
      <c r="H56" s="32">
        <v>0</v>
      </c>
      <c r="I56" s="45"/>
      <c r="J56" s="45"/>
      <c r="K56" s="46"/>
      <c r="L56" s="46"/>
      <c r="M56" s="47"/>
      <c r="N56" s="48"/>
      <c r="O56" s="199">
        <f t="shared" si="32"/>
        <v>167892342</v>
      </c>
      <c r="P56" s="199">
        <f>SUM(P57:P60)</f>
        <v>167892342</v>
      </c>
      <c r="Q56" s="199">
        <f>SUM(Q57:Q60)</f>
        <v>0</v>
      </c>
      <c r="R56" s="200">
        <f>SUM(R57:R60)</f>
        <v>0</v>
      </c>
      <c r="S56" s="199">
        <f t="shared" si="35"/>
        <v>79126022</v>
      </c>
      <c r="T56" s="199">
        <f>SUM(T57:T60)</f>
        <v>79126022</v>
      </c>
      <c r="U56" s="199">
        <f>SUM(U57:U60)</f>
        <v>0</v>
      </c>
      <c r="V56" s="200">
        <f>SUM(V57:V60)</f>
        <v>0</v>
      </c>
    </row>
    <row r="57" spans="1:22" s="127" customFormat="1" x14ac:dyDescent="0.25">
      <c r="A57" s="126">
        <v>52</v>
      </c>
      <c r="B57" s="75"/>
      <c r="C57" s="75"/>
      <c r="D57" s="35">
        <v>1</v>
      </c>
      <c r="E57" s="35"/>
      <c r="F57" s="50"/>
      <c r="G57" s="238" t="s">
        <v>76</v>
      </c>
      <c r="H57" s="76">
        <f t="shared" ref="H57:N57" si="36">SUM(H54+H52+H49+H43+H41+H36+H31+H28+H24+H19+H16+H14+H8)</f>
        <v>196837</v>
      </c>
      <c r="I57" s="76">
        <f t="shared" si="36"/>
        <v>0</v>
      </c>
      <c r="J57" s="76">
        <f t="shared" si="36"/>
        <v>0</v>
      </c>
      <c r="K57" s="76">
        <f t="shared" si="36"/>
        <v>0</v>
      </c>
      <c r="L57" s="76">
        <f t="shared" si="36"/>
        <v>0</v>
      </c>
      <c r="M57" s="76">
        <f t="shared" si="36"/>
        <v>0</v>
      </c>
      <c r="N57" s="76">
        <f t="shared" si="36"/>
        <v>0</v>
      </c>
      <c r="O57" s="199">
        <f t="shared" si="32"/>
        <v>0</v>
      </c>
      <c r="P57" s="201">
        <v>0</v>
      </c>
      <c r="Q57" s="201">
        <v>0</v>
      </c>
      <c r="R57" s="202">
        <v>0</v>
      </c>
      <c r="S57" s="199">
        <f t="shared" si="35"/>
        <v>0</v>
      </c>
      <c r="T57" s="201">
        <v>0</v>
      </c>
      <c r="U57" s="201">
        <v>0</v>
      </c>
      <c r="V57" s="202">
        <v>0</v>
      </c>
    </row>
    <row r="58" spans="1:22" s="128" customFormat="1" x14ac:dyDescent="0.25">
      <c r="A58" s="126">
        <v>53</v>
      </c>
      <c r="B58" s="21"/>
      <c r="C58" s="21"/>
      <c r="D58" s="35">
        <v>2</v>
      </c>
      <c r="E58" s="35"/>
      <c r="F58" s="50"/>
      <c r="G58" s="238" t="s">
        <v>77</v>
      </c>
      <c r="H58" s="23" t="e">
        <f t="shared" ref="H58:N58" si="37">H105</f>
        <v>#REF!</v>
      </c>
      <c r="I58" s="23" t="e">
        <f t="shared" si="37"/>
        <v>#REF!</v>
      </c>
      <c r="J58" s="23" t="e">
        <f t="shared" si="37"/>
        <v>#REF!</v>
      </c>
      <c r="K58" s="23" t="e">
        <f t="shared" si="37"/>
        <v>#REF!</v>
      </c>
      <c r="L58" s="23" t="e">
        <f t="shared" si="37"/>
        <v>#REF!</v>
      </c>
      <c r="M58" s="23" t="e">
        <f t="shared" si="37"/>
        <v>#REF!</v>
      </c>
      <c r="N58" s="23" t="e">
        <f t="shared" si="37"/>
        <v>#REF!</v>
      </c>
      <c r="O58" s="199">
        <f t="shared" si="32"/>
        <v>0</v>
      </c>
      <c r="P58" s="201">
        <v>0</v>
      </c>
      <c r="Q58" s="201">
        <v>0</v>
      </c>
      <c r="R58" s="202">
        <v>0</v>
      </c>
      <c r="S58" s="199">
        <f t="shared" si="35"/>
        <v>0</v>
      </c>
      <c r="T58" s="201">
        <v>0</v>
      </c>
      <c r="U58" s="201">
        <v>0</v>
      </c>
      <c r="V58" s="202">
        <v>0</v>
      </c>
    </row>
    <row r="59" spans="1:22" s="128" customFormat="1" x14ac:dyDescent="0.25">
      <c r="A59" s="126">
        <v>54</v>
      </c>
      <c r="B59" s="21"/>
      <c r="C59" s="21"/>
      <c r="D59" s="35">
        <v>3</v>
      </c>
      <c r="E59" s="35"/>
      <c r="F59" s="50"/>
      <c r="G59" s="482" t="s">
        <v>78</v>
      </c>
      <c r="H59" s="459">
        <v>9952</v>
      </c>
      <c r="I59" s="460"/>
      <c r="J59" s="460"/>
      <c r="K59" s="460"/>
      <c r="L59" s="460"/>
      <c r="M59" s="461"/>
      <c r="N59" s="462"/>
      <c r="O59" s="483">
        <f t="shared" si="32"/>
        <v>167892342</v>
      </c>
      <c r="P59" s="463">
        <v>167892342</v>
      </c>
      <c r="Q59" s="463">
        <v>0</v>
      </c>
      <c r="R59" s="464">
        <v>0</v>
      </c>
      <c r="S59" s="483">
        <f t="shared" si="35"/>
        <v>79126022</v>
      </c>
      <c r="T59" s="463">
        <v>79126022</v>
      </c>
      <c r="U59" s="463">
        <v>0</v>
      </c>
      <c r="V59" s="464">
        <v>0</v>
      </c>
    </row>
    <row r="60" spans="1:22" s="128" customFormat="1" x14ac:dyDescent="0.25">
      <c r="A60" s="126">
        <v>55</v>
      </c>
      <c r="B60" s="21"/>
      <c r="C60" s="21"/>
      <c r="D60" s="35">
        <v>4</v>
      </c>
      <c r="E60" s="35"/>
      <c r="F60" s="50"/>
      <c r="G60" s="238" t="s">
        <v>79</v>
      </c>
      <c r="H60" s="79">
        <v>5219</v>
      </c>
      <c r="I60" s="77"/>
      <c r="J60" s="77"/>
      <c r="K60" s="77"/>
      <c r="L60" s="77"/>
      <c r="M60" s="74"/>
      <c r="N60" s="78"/>
      <c r="O60" s="201">
        <v>0</v>
      </c>
      <c r="P60" s="208">
        <v>0</v>
      </c>
      <c r="Q60" s="208">
        <v>0</v>
      </c>
      <c r="R60" s="209">
        <v>0</v>
      </c>
      <c r="S60" s="201">
        <v>0</v>
      </c>
      <c r="T60" s="208">
        <v>0</v>
      </c>
      <c r="U60" s="208">
        <v>0</v>
      </c>
      <c r="V60" s="209">
        <v>0</v>
      </c>
    </row>
    <row r="61" spans="1:22" s="128" customFormat="1" x14ac:dyDescent="0.25">
      <c r="A61" s="126">
        <v>56</v>
      </c>
      <c r="B61" s="21"/>
      <c r="C61" s="21"/>
      <c r="D61" s="21"/>
      <c r="E61" s="21" t="s">
        <v>2</v>
      </c>
      <c r="F61" s="22"/>
      <c r="G61" s="80"/>
      <c r="H61" s="79">
        <v>1756</v>
      </c>
      <c r="I61" s="77"/>
      <c r="J61" s="77"/>
      <c r="K61" s="77"/>
      <c r="L61" s="77"/>
      <c r="M61" s="74"/>
      <c r="N61" s="78"/>
      <c r="O61" s="210">
        <f t="shared" ref="O61:R61" si="38">SUM(O8+O42)</f>
        <v>733304510</v>
      </c>
      <c r="P61" s="210">
        <f t="shared" si="38"/>
        <v>702539793</v>
      </c>
      <c r="Q61" s="210">
        <f t="shared" si="38"/>
        <v>30764717</v>
      </c>
      <c r="R61" s="211">
        <f t="shared" si="38"/>
        <v>0</v>
      </c>
      <c r="S61" s="210">
        <f t="shared" ref="S61:V61" si="39">SUM(S8+S42)</f>
        <v>940789053</v>
      </c>
      <c r="T61" s="210">
        <f t="shared" si="39"/>
        <v>910024336</v>
      </c>
      <c r="U61" s="210">
        <f t="shared" si="39"/>
        <v>30764717</v>
      </c>
      <c r="V61" s="211">
        <f t="shared" si="39"/>
        <v>0</v>
      </c>
    </row>
    <row r="62" spans="1:22" s="128" customFormat="1" x14ac:dyDescent="0.25">
      <c r="A62" s="126">
        <v>57</v>
      </c>
      <c r="B62" s="81" t="s">
        <v>89</v>
      </c>
      <c r="C62" s="81"/>
      <c r="D62" s="81"/>
      <c r="E62" s="81"/>
      <c r="F62" s="22"/>
      <c r="G62" s="80"/>
      <c r="H62" s="79">
        <v>2393</v>
      </c>
      <c r="I62" s="77"/>
      <c r="J62" s="77"/>
      <c r="K62" s="77"/>
      <c r="L62" s="77"/>
      <c r="M62" s="74"/>
      <c r="N62" s="78"/>
      <c r="O62" s="210"/>
      <c r="P62" s="210"/>
      <c r="Q62" s="210"/>
      <c r="R62" s="211"/>
      <c r="S62" s="210"/>
      <c r="T62" s="210"/>
      <c r="U62" s="210"/>
      <c r="V62" s="211"/>
    </row>
    <row r="63" spans="1:22" s="128" customFormat="1" x14ac:dyDescent="0.25">
      <c r="A63" s="126">
        <v>58</v>
      </c>
      <c r="B63" s="21"/>
      <c r="C63" s="37">
        <v>2</v>
      </c>
      <c r="D63" s="37"/>
      <c r="E63" s="37"/>
      <c r="F63" s="38" t="s">
        <v>28</v>
      </c>
      <c r="G63" s="82"/>
      <c r="H63" s="79"/>
      <c r="I63" s="77"/>
      <c r="J63" s="77"/>
      <c r="K63" s="77"/>
      <c r="L63" s="77"/>
      <c r="M63" s="74"/>
      <c r="N63" s="78"/>
      <c r="O63" s="212">
        <f t="shared" ref="O63:R63" si="40">SUM(O64:O66)</f>
        <v>0</v>
      </c>
      <c r="P63" s="212">
        <f t="shared" si="40"/>
        <v>0</v>
      </c>
      <c r="Q63" s="212">
        <f t="shared" si="40"/>
        <v>0</v>
      </c>
      <c r="R63" s="213">
        <f t="shared" si="40"/>
        <v>0</v>
      </c>
      <c r="S63" s="212">
        <f t="shared" ref="S63:V63" si="41">SUM(S64:S66)</f>
        <v>0</v>
      </c>
      <c r="T63" s="212">
        <f t="shared" si="41"/>
        <v>0</v>
      </c>
      <c r="U63" s="212">
        <f t="shared" si="41"/>
        <v>0</v>
      </c>
      <c r="V63" s="213">
        <f t="shared" si="41"/>
        <v>0</v>
      </c>
    </row>
    <row r="64" spans="1:22" s="128" customFormat="1" x14ac:dyDescent="0.25">
      <c r="A64" s="126">
        <v>59</v>
      </c>
      <c r="B64" s="24"/>
      <c r="C64" s="24"/>
      <c r="D64" s="24">
        <v>1</v>
      </c>
      <c r="E64" s="24"/>
      <c r="F64" s="34"/>
      <c r="G64" s="65" t="s">
        <v>59</v>
      </c>
      <c r="H64" s="79"/>
      <c r="I64" s="77"/>
      <c r="J64" s="77"/>
      <c r="K64" s="77"/>
      <c r="L64" s="77"/>
      <c r="M64" s="74"/>
      <c r="N64" s="78"/>
      <c r="O64" s="214">
        <v>0</v>
      </c>
      <c r="P64" s="214">
        <v>0</v>
      </c>
      <c r="Q64" s="214">
        <v>0</v>
      </c>
      <c r="R64" s="215">
        <v>0</v>
      </c>
      <c r="S64" s="214">
        <v>0</v>
      </c>
      <c r="T64" s="214">
        <v>0</v>
      </c>
      <c r="U64" s="214">
        <v>0</v>
      </c>
      <c r="V64" s="215">
        <v>0</v>
      </c>
    </row>
    <row r="65" spans="1:22" s="128" customFormat="1" x14ac:dyDescent="0.25">
      <c r="A65" s="126">
        <v>60</v>
      </c>
      <c r="B65" s="39"/>
      <c r="C65" s="40"/>
      <c r="D65" s="41">
        <v>2</v>
      </c>
      <c r="E65" s="40"/>
      <c r="F65" s="42"/>
      <c r="G65" s="236" t="s">
        <v>61</v>
      </c>
      <c r="H65" s="79"/>
      <c r="I65" s="77"/>
      <c r="J65" s="77"/>
      <c r="K65" s="77"/>
      <c r="L65" s="77"/>
      <c r="M65" s="74"/>
      <c r="N65" s="78"/>
      <c r="O65" s="214">
        <v>0</v>
      </c>
      <c r="P65" s="214">
        <v>0</v>
      </c>
      <c r="Q65" s="214">
        <v>0</v>
      </c>
      <c r="R65" s="215">
        <v>0</v>
      </c>
      <c r="S65" s="214">
        <v>0</v>
      </c>
      <c r="T65" s="214">
        <v>0</v>
      </c>
      <c r="U65" s="214">
        <v>0</v>
      </c>
      <c r="V65" s="215">
        <v>0</v>
      </c>
    </row>
    <row r="66" spans="1:22" s="128" customFormat="1" x14ac:dyDescent="0.25">
      <c r="A66" s="126">
        <v>61</v>
      </c>
      <c r="B66" s="24"/>
      <c r="C66" s="24"/>
      <c r="D66" s="24">
        <v>3</v>
      </c>
      <c r="E66" s="24"/>
      <c r="F66" s="34"/>
      <c r="G66" s="65" t="s">
        <v>62</v>
      </c>
      <c r="H66" s="79"/>
      <c r="I66" s="77"/>
      <c r="J66" s="77"/>
      <c r="K66" s="77"/>
      <c r="L66" s="77"/>
      <c r="M66" s="74"/>
      <c r="N66" s="78"/>
      <c r="O66" s="214">
        <v>0</v>
      </c>
      <c r="P66" s="214">
        <v>0</v>
      </c>
      <c r="Q66" s="214">
        <v>0</v>
      </c>
      <c r="R66" s="215">
        <v>0</v>
      </c>
      <c r="S66" s="214">
        <v>0</v>
      </c>
      <c r="T66" s="214">
        <v>0</v>
      </c>
      <c r="U66" s="214">
        <v>0</v>
      </c>
      <c r="V66" s="215">
        <v>0</v>
      </c>
    </row>
    <row r="67" spans="1:22" s="128" customFormat="1" x14ac:dyDescent="0.25">
      <c r="A67" s="126">
        <v>62</v>
      </c>
      <c r="B67" s="37"/>
      <c r="C67" s="37">
        <v>3</v>
      </c>
      <c r="D67" s="37"/>
      <c r="E67" s="37"/>
      <c r="F67" s="83" t="s">
        <v>0</v>
      </c>
      <c r="G67" s="38"/>
      <c r="H67" s="79"/>
      <c r="I67" s="77"/>
      <c r="J67" s="77"/>
      <c r="K67" s="77"/>
      <c r="L67" s="77"/>
      <c r="M67" s="74"/>
      <c r="N67" s="78"/>
      <c r="O67" s="216">
        <f>P67+Q67+R67</f>
        <v>1114000</v>
      </c>
      <c r="P67" s="216">
        <f>SUM(P68:P77)</f>
        <v>1114000</v>
      </c>
      <c r="Q67" s="216">
        <f>SUM(Q68:Q77)</f>
        <v>0</v>
      </c>
      <c r="R67" s="217">
        <f>SUM(R68:R77)</f>
        <v>0</v>
      </c>
      <c r="S67" s="216">
        <f>T67+U67+V67</f>
        <v>3486246</v>
      </c>
      <c r="T67" s="216">
        <f>SUM(T68:T78)</f>
        <v>1114500</v>
      </c>
      <c r="U67" s="216">
        <f t="shared" ref="U67:V67" si="42">SUM(U68:U78)</f>
        <v>0</v>
      </c>
      <c r="V67" s="217">
        <f t="shared" si="42"/>
        <v>2371746</v>
      </c>
    </row>
    <row r="68" spans="1:22" s="128" customFormat="1" x14ac:dyDescent="0.25">
      <c r="A68" s="126">
        <v>63</v>
      </c>
      <c r="B68" s="24"/>
      <c r="C68" s="24"/>
      <c r="D68" s="24">
        <v>1</v>
      </c>
      <c r="E68" s="24"/>
      <c r="F68" s="34"/>
      <c r="G68" s="237" t="s">
        <v>63</v>
      </c>
      <c r="H68" s="79"/>
      <c r="I68" s="77"/>
      <c r="J68" s="77"/>
      <c r="K68" s="77"/>
      <c r="L68" s="77"/>
      <c r="M68" s="74"/>
      <c r="N68" s="78"/>
      <c r="O68" s="216">
        <f t="shared" ref="O68:O79" si="43">P68+Q68+R68</f>
        <v>0</v>
      </c>
      <c r="P68" s="214">
        <v>0</v>
      </c>
      <c r="Q68" s="214">
        <v>0</v>
      </c>
      <c r="R68" s="215">
        <v>0</v>
      </c>
      <c r="S68" s="216">
        <f t="shared" ref="S68:S76" si="44">T68+U68+V68</f>
        <v>0</v>
      </c>
      <c r="T68" s="214">
        <v>0</v>
      </c>
      <c r="U68" s="214">
        <v>0</v>
      </c>
      <c r="V68" s="215">
        <v>0</v>
      </c>
    </row>
    <row r="69" spans="1:22" s="128" customFormat="1" x14ac:dyDescent="0.25">
      <c r="A69" s="126">
        <v>64</v>
      </c>
      <c r="B69" s="21"/>
      <c r="C69" s="21"/>
      <c r="D69" s="35">
        <v>2</v>
      </c>
      <c r="E69" s="35"/>
      <c r="F69" s="50"/>
      <c r="G69" s="238" t="s">
        <v>64</v>
      </c>
      <c r="H69" s="79"/>
      <c r="I69" s="77"/>
      <c r="J69" s="77"/>
      <c r="K69" s="77"/>
      <c r="L69" s="77"/>
      <c r="M69" s="74"/>
      <c r="N69" s="78"/>
      <c r="O69" s="216">
        <f t="shared" si="43"/>
        <v>0</v>
      </c>
      <c r="P69" s="214">
        <v>0</v>
      </c>
      <c r="Q69" s="214">
        <v>0</v>
      </c>
      <c r="R69" s="215">
        <v>0</v>
      </c>
      <c r="S69" s="216">
        <f t="shared" si="44"/>
        <v>500</v>
      </c>
      <c r="T69" s="214">
        <v>500</v>
      </c>
      <c r="U69" s="214">
        <v>0</v>
      </c>
      <c r="V69" s="215">
        <v>0</v>
      </c>
    </row>
    <row r="70" spans="1:22" s="128" customFormat="1" x14ac:dyDescent="0.25">
      <c r="A70" s="126">
        <v>65</v>
      </c>
      <c r="B70" s="24"/>
      <c r="C70" s="24"/>
      <c r="D70" s="24">
        <v>3</v>
      </c>
      <c r="E70" s="24"/>
      <c r="F70" s="34"/>
      <c r="G70" s="237" t="s">
        <v>65</v>
      </c>
      <c r="H70" s="79"/>
      <c r="I70" s="77"/>
      <c r="J70" s="77"/>
      <c r="K70" s="77"/>
      <c r="L70" s="77"/>
      <c r="M70" s="74"/>
      <c r="N70" s="78"/>
      <c r="O70" s="216">
        <f t="shared" si="43"/>
        <v>0</v>
      </c>
      <c r="P70" s="214">
        <v>0</v>
      </c>
      <c r="Q70" s="214">
        <v>0</v>
      </c>
      <c r="R70" s="215">
        <v>0</v>
      </c>
      <c r="S70" s="216">
        <f t="shared" si="44"/>
        <v>900000</v>
      </c>
      <c r="T70" s="214">
        <v>900000</v>
      </c>
      <c r="U70" s="214">
        <v>0</v>
      </c>
      <c r="V70" s="215">
        <v>0</v>
      </c>
    </row>
    <row r="71" spans="1:22" s="128" customFormat="1" x14ac:dyDescent="0.25">
      <c r="A71" s="126">
        <v>66</v>
      </c>
      <c r="B71" s="24"/>
      <c r="C71" s="24"/>
      <c r="D71" s="24">
        <v>4</v>
      </c>
      <c r="E71" s="24"/>
      <c r="F71" s="34"/>
      <c r="G71" s="237" t="s">
        <v>66</v>
      </c>
      <c r="H71" s="79"/>
      <c r="I71" s="77"/>
      <c r="J71" s="77"/>
      <c r="K71" s="77"/>
      <c r="L71" s="77"/>
      <c r="M71" s="74"/>
      <c r="N71" s="78"/>
      <c r="O71" s="216">
        <f t="shared" si="43"/>
        <v>1114000</v>
      </c>
      <c r="P71" s="214">
        <v>1114000</v>
      </c>
      <c r="Q71" s="214">
        <v>0</v>
      </c>
      <c r="R71" s="215">
        <v>0</v>
      </c>
      <c r="S71" s="216">
        <f t="shared" si="44"/>
        <v>214000</v>
      </c>
      <c r="T71" s="214">
        <v>214000</v>
      </c>
      <c r="U71" s="214">
        <v>0</v>
      </c>
      <c r="V71" s="215">
        <v>0</v>
      </c>
    </row>
    <row r="72" spans="1:22" s="128" customFormat="1" x14ac:dyDescent="0.25">
      <c r="A72" s="126">
        <v>67</v>
      </c>
      <c r="B72" s="24"/>
      <c r="C72" s="24"/>
      <c r="D72" s="24">
        <v>5</v>
      </c>
      <c r="E72" s="24"/>
      <c r="F72" s="34"/>
      <c r="G72" s="221" t="s">
        <v>67</v>
      </c>
      <c r="H72" s="79"/>
      <c r="I72" s="77"/>
      <c r="J72" s="77"/>
      <c r="K72" s="77"/>
      <c r="L72" s="77"/>
      <c r="M72" s="74"/>
      <c r="N72" s="78"/>
      <c r="O72" s="216">
        <f t="shared" si="43"/>
        <v>0</v>
      </c>
      <c r="P72" s="214">
        <v>0</v>
      </c>
      <c r="Q72" s="214">
        <v>0</v>
      </c>
      <c r="R72" s="215">
        <v>0</v>
      </c>
      <c r="S72" s="216">
        <f t="shared" si="44"/>
        <v>0</v>
      </c>
      <c r="T72" s="214">
        <v>0</v>
      </c>
      <c r="U72" s="214">
        <v>0</v>
      </c>
      <c r="V72" s="215">
        <v>0</v>
      </c>
    </row>
    <row r="73" spans="1:22" s="128" customFormat="1" x14ac:dyDescent="0.25">
      <c r="A73" s="126">
        <v>68</v>
      </c>
      <c r="B73" s="24"/>
      <c r="C73" s="24"/>
      <c r="D73" s="24">
        <v>6</v>
      </c>
      <c r="E73" s="24"/>
      <c r="F73" s="51"/>
      <c r="G73" s="239" t="s">
        <v>68</v>
      </c>
      <c r="H73" s="79"/>
      <c r="I73" s="77"/>
      <c r="J73" s="77"/>
      <c r="K73" s="77"/>
      <c r="L73" s="77"/>
      <c r="M73" s="74"/>
      <c r="N73" s="78"/>
      <c r="O73" s="216">
        <f t="shared" si="43"/>
        <v>0</v>
      </c>
      <c r="P73" s="214">
        <v>0</v>
      </c>
      <c r="Q73" s="214">
        <v>0</v>
      </c>
      <c r="R73" s="215">
        <v>0</v>
      </c>
      <c r="S73" s="216">
        <f t="shared" si="44"/>
        <v>0</v>
      </c>
      <c r="T73" s="214">
        <v>0</v>
      </c>
      <c r="U73" s="214">
        <v>0</v>
      </c>
      <c r="V73" s="215">
        <v>0</v>
      </c>
    </row>
    <row r="74" spans="1:22" s="128" customFormat="1" x14ac:dyDescent="0.25">
      <c r="A74" s="126">
        <v>69</v>
      </c>
      <c r="B74" s="24"/>
      <c r="C74" s="34"/>
      <c r="D74" s="34">
        <v>7</v>
      </c>
      <c r="E74" s="34"/>
      <c r="F74" s="55"/>
      <c r="G74" s="240" t="s">
        <v>69</v>
      </c>
      <c r="H74" s="79"/>
      <c r="I74" s="77"/>
      <c r="J74" s="77"/>
      <c r="K74" s="77"/>
      <c r="L74" s="77"/>
      <c r="M74" s="74"/>
      <c r="N74" s="78"/>
      <c r="O74" s="216">
        <f t="shared" si="43"/>
        <v>0</v>
      </c>
      <c r="P74" s="214">
        <v>0</v>
      </c>
      <c r="Q74" s="214">
        <v>0</v>
      </c>
      <c r="R74" s="215">
        <v>0</v>
      </c>
      <c r="S74" s="216">
        <f t="shared" si="44"/>
        <v>0</v>
      </c>
      <c r="T74" s="214">
        <v>0</v>
      </c>
      <c r="U74" s="214">
        <v>0</v>
      </c>
      <c r="V74" s="215">
        <v>0</v>
      </c>
    </row>
    <row r="75" spans="1:22" s="128" customFormat="1" x14ac:dyDescent="0.25">
      <c r="A75" s="126">
        <v>70</v>
      </c>
      <c r="B75" s="24"/>
      <c r="C75" s="34"/>
      <c r="D75" s="34">
        <v>8</v>
      </c>
      <c r="E75" s="34"/>
      <c r="F75" s="56"/>
      <c r="G75" s="237" t="s">
        <v>70</v>
      </c>
      <c r="H75" s="79"/>
      <c r="I75" s="77"/>
      <c r="J75" s="77"/>
      <c r="K75" s="77"/>
      <c r="L75" s="77"/>
      <c r="M75" s="74"/>
      <c r="N75" s="78"/>
      <c r="O75" s="216">
        <f t="shared" si="43"/>
        <v>0</v>
      </c>
      <c r="P75" s="214">
        <v>0</v>
      </c>
      <c r="Q75" s="214">
        <v>0</v>
      </c>
      <c r="R75" s="215">
        <v>0</v>
      </c>
      <c r="S75" s="216">
        <f t="shared" si="44"/>
        <v>0</v>
      </c>
      <c r="T75" s="214">
        <v>0</v>
      </c>
      <c r="U75" s="214">
        <v>0</v>
      </c>
      <c r="V75" s="215">
        <v>0</v>
      </c>
    </row>
    <row r="76" spans="1:22" s="128" customFormat="1" x14ac:dyDescent="0.25">
      <c r="A76" s="126">
        <v>71</v>
      </c>
      <c r="B76" s="21"/>
      <c r="C76" s="22"/>
      <c r="D76" s="50">
        <v>9</v>
      </c>
      <c r="E76" s="50"/>
      <c r="F76" s="57"/>
      <c r="G76" s="238" t="s">
        <v>71</v>
      </c>
      <c r="H76" s="79"/>
      <c r="I76" s="77"/>
      <c r="J76" s="77"/>
      <c r="K76" s="77"/>
      <c r="L76" s="77"/>
      <c r="M76" s="74"/>
      <c r="N76" s="78"/>
      <c r="O76" s="216">
        <f t="shared" si="43"/>
        <v>0</v>
      </c>
      <c r="P76" s="214">
        <v>0</v>
      </c>
      <c r="Q76" s="214">
        <v>0</v>
      </c>
      <c r="R76" s="215">
        <v>0</v>
      </c>
      <c r="S76" s="216">
        <f t="shared" si="44"/>
        <v>0</v>
      </c>
      <c r="T76" s="214">
        <v>0</v>
      </c>
      <c r="U76" s="214">
        <v>0</v>
      </c>
      <c r="V76" s="215">
        <v>0</v>
      </c>
    </row>
    <row r="77" spans="1:22" s="128" customFormat="1" x14ac:dyDescent="0.25">
      <c r="A77" s="126">
        <v>72</v>
      </c>
      <c r="B77" s="24"/>
      <c r="C77" s="34"/>
      <c r="D77" s="34">
        <v>10</v>
      </c>
      <c r="E77" s="34"/>
      <c r="F77" s="58"/>
      <c r="G77" s="1" t="s">
        <v>72</v>
      </c>
      <c r="H77" s="79"/>
      <c r="I77" s="77"/>
      <c r="J77" s="77"/>
      <c r="K77" s="77"/>
      <c r="L77" s="77"/>
      <c r="M77" s="74"/>
      <c r="N77" s="78"/>
      <c r="O77" s="216">
        <f t="shared" si="43"/>
        <v>0</v>
      </c>
      <c r="P77" s="214">
        <v>0</v>
      </c>
      <c r="Q77" s="214">
        <v>0</v>
      </c>
      <c r="R77" s="215">
        <v>0</v>
      </c>
      <c r="S77" s="216">
        <f>T77+U77+V77</f>
        <v>0</v>
      </c>
      <c r="T77" s="214">
        <v>0</v>
      </c>
      <c r="U77" s="214">
        <v>0</v>
      </c>
      <c r="V77" s="215">
        <v>0</v>
      </c>
    </row>
    <row r="78" spans="1:22" s="128" customFormat="1" x14ac:dyDescent="0.25">
      <c r="A78" s="126">
        <v>73</v>
      </c>
      <c r="B78" s="24"/>
      <c r="C78" s="24"/>
      <c r="D78" s="24"/>
      <c r="E78" s="24"/>
      <c r="F78" s="58"/>
      <c r="G78" s="1" t="s">
        <v>149</v>
      </c>
      <c r="H78" s="79"/>
      <c r="I78" s="77"/>
      <c r="J78" s="77"/>
      <c r="K78" s="77"/>
      <c r="L78" s="77"/>
      <c r="M78" s="74"/>
      <c r="N78" s="78"/>
      <c r="O78" s="216"/>
      <c r="P78" s="214"/>
      <c r="Q78" s="214"/>
      <c r="R78" s="215"/>
      <c r="S78" s="216">
        <f>T78+U78+V78</f>
        <v>2371746</v>
      </c>
      <c r="T78" s="214">
        <v>0</v>
      </c>
      <c r="U78" s="214">
        <v>0</v>
      </c>
      <c r="V78" s="215">
        <v>2371746</v>
      </c>
    </row>
    <row r="79" spans="1:22" x14ac:dyDescent="0.25">
      <c r="A79" s="126">
        <v>74</v>
      </c>
      <c r="B79" s="24"/>
      <c r="C79" s="37">
        <v>4</v>
      </c>
      <c r="D79" s="37"/>
      <c r="E79" s="37"/>
      <c r="F79" s="38" t="s">
        <v>33</v>
      </c>
      <c r="G79" s="38"/>
      <c r="H79" s="27">
        <v>250</v>
      </c>
      <c r="I79" s="28"/>
      <c r="J79" s="28"/>
      <c r="K79" s="29"/>
      <c r="L79" s="29"/>
      <c r="M79" s="30"/>
      <c r="N79" s="31"/>
      <c r="O79" s="216">
        <f t="shared" si="43"/>
        <v>61974493</v>
      </c>
      <c r="P79" s="199">
        <f>SUM(P80:P83)</f>
        <v>61974493</v>
      </c>
      <c r="Q79" s="199">
        <f>SUM(Q80:Q83)</f>
        <v>0</v>
      </c>
      <c r="R79" s="200">
        <f>SUM(R80:R83)</f>
        <v>0</v>
      </c>
      <c r="S79" s="216">
        <f t="shared" ref="S79" si="45">T79+U79+V79</f>
        <v>66200484</v>
      </c>
      <c r="T79" s="199">
        <f>SUM(T80:T83)</f>
        <v>66200484</v>
      </c>
      <c r="U79" s="199">
        <f>SUM(U80:U83)</f>
        <v>0</v>
      </c>
      <c r="V79" s="200">
        <f>SUM(V80:V83)</f>
        <v>0</v>
      </c>
    </row>
    <row r="80" spans="1:22" x14ac:dyDescent="0.25">
      <c r="A80" s="126">
        <v>75</v>
      </c>
      <c r="B80" s="75"/>
      <c r="C80" s="75"/>
      <c r="D80" s="35">
        <v>1</v>
      </c>
      <c r="E80" s="35"/>
      <c r="F80" s="50"/>
      <c r="G80" s="238" t="s">
        <v>76</v>
      </c>
      <c r="H80" s="27">
        <f>SUM(H81:H97)</f>
        <v>7482</v>
      </c>
      <c r="I80" s="27">
        <f t="shared" ref="I80:N80" si="46">SUM(I81:I97)</f>
        <v>0</v>
      </c>
      <c r="J80" s="27">
        <f t="shared" si="46"/>
        <v>0</v>
      </c>
      <c r="K80" s="27">
        <f t="shared" si="46"/>
        <v>0</v>
      </c>
      <c r="L80" s="27">
        <f t="shared" si="46"/>
        <v>0</v>
      </c>
      <c r="M80" s="27">
        <f t="shared" si="46"/>
        <v>0</v>
      </c>
      <c r="N80" s="27">
        <f t="shared" si="46"/>
        <v>0</v>
      </c>
      <c r="O80" s="199">
        <v>0</v>
      </c>
      <c r="P80" s="201">
        <v>0</v>
      </c>
      <c r="Q80" s="201">
        <v>0</v>
      </c>
      <c r="R80" s="202">
        <v>0</v>
      </c>
      <c r="S80" s="199">
        <v>0</v>
      </c>
      <c r="T80" s="201">
        <v>0</v>
      </c>
      <c r="U80" s="201">
        <v>0</v>
      </c>
      <c r="V80" s="202">
        <v>0</v>
      </c>
    </row>
    <row r="81" spans="1:22" x14ac:dyDescent="0.25">
      <c r="A81" s="126">
        <v>76</v>
      </c>
      <c r="B81" s="21"/>
      <c r="C81" s="21"/>
      <c r="D81" s="35">
        <v>2</v>
      </c>
      <c r="E81" s="35"/>
      <c r="F81" s="50"/>
      <c r="G81" s="238" t="s">
        <v>77</v>
      </c>
      <c r="H81" s="27">
        <v>4</v>
      </c>
      <c r="I81" s="28"/>
      <c r="J81" s="28"/>
      <c r="K81" s="29"/>
      <c r="L81" s="29"/>
      <c r="M81" s="30"/>
      <c r="N81" s="31"/>
      <c r="O81" s="199">
        <f>P81+Q81+R81</f>
        <v>0</v>
      </c>
      <c r="P81" s="201">
        <v>0</v>
      </c>
      <c r="Q81" s="201">
        <v>0</v>
      </c>
      <c r="R81" s="202">
        <v>0</v>
      </c>
      <c r="S81" s="199">
        <f>T81+U81+V81</f>
        <v>0</v>
      </c>
      <c r="T81" s="201">
        <v>0</v>
      </c>
      <c r="U81" s="201">
        <v>0</v>
      </c>
      <c r="V81" s="202">
        <v>0</v>
      </c>
    </row>
    <row r="82" spans="1:22" x14ac:dyDescent="0.25">
      <c r="A82" s="126">
        <v>77</v>
      </c>
      <c r="B82" s="21"/>
      <c r="C82" s="21"/>
      <c r="D82" s="35">
        <v>3</v>
      </c>
      <c r="E82" s="35"/>
      <c r="F82" s="50"/>
      <c r="G82" s="181" t="s">
        <v>78</v>
      </c>
      <c r="H82" s="27">
        <v>60</v>
      </c>
      <c r="I82" s="28"/>
      <c r="J82" s="28"/>
      <c r="K82" s="29"/>
      <c r="L82" s="29"/>
      <c r="M82" s="30"/>
      <c r="N82" s="31"/>
      <c r="O82" s="199">
        <f>P82+Q82+R82</f>
        <v>0</v>
      </c>
      <c r="P82" s="201">
        <v>0</v>
      </c>
      <c r="Q82" s="201">
        <v>0</v>
      </c>
      <c r="R82" s="202">
        <v>0</v>
      </c>
      <c r="S82" s="199">
        <f>T82+U82+V82</f>
        <v>897991</v>
      </c>
      <c r="T82" s="201">
        <v>897991</v>
      </c>
      <c r="U82" s="201">
        <v>0</v>
      </c>
      <c r="V82" s="202">
        <v>0</v>
      </c>
    </row>
    <row r="83" spans="1:22" x14ac:dyDescent="0.25">
      <c r="A83" s="126">
        <v>78</v>
      </c>
      <c r="B83" s="21"/>
      <c r="C83" s="21"/>
      <c r="D83" s="35">
        <v>4</v>
      </c>
      <c r="E83" s="35"/>
      <c r="F83" s="50"/>
      <c r="G83" s="238" t="s">
        <v>79</v>
      </c>
      <c r="H83" s="27">
        <v>400</v>
      </c>
      <c r="I83" s="28"/>
      <c r="J83" s="28"/>
      <c r="K83" s="29"/>
      <c r="L83" s="29"/>
      <c r="M83" s="30"/>
      <c r="N83" s="31"/>
      <c r="O83" s="199">
        <f>P83+Q83+R83</f>
        <v>61974493</v>
      </c>
      <c r="P83" s="201">
        <v>61974493</v>
      </c>
      <c r="Q83" s="201">
        <v>0</v>
      </c>
      <c r="R83" s="202">
        <v>0</v>
      </c>
      <c r="S83" s="199">
        <f>T83+U83+V83</f>
        <v>65302493</v>
      </c>
      <c r="T83" s="201">
        <v>65302493</v>
      </c>
      <c r="U83" s="201">
        <v>0</v>
      </c>
      <c r="V83" s="202">
        <v>0</v>
      </c>
    </row>
    <row r="84" spans="1:22" x14ac:dyDescent="0.25">
      <c r="A84" s="126">
        <v>79</v>
      </c>
      <c r="B84" s="24"/>
      <c r="C84" s="24"/>
      <c r="D84" s="24"/>
      <c r="E84" s="69" t="s">
        <v>2</v>
      </c>
      <c r="F84" s="34"/>
      <c r="G84" s="34"/>
      <c r="H84" s="27">
        <v>250</v>
      </c>
      <c r="I84" s="28"/>
      <c r="J84" s="28"/>
      <c r="K84" s="29"/>
      <c r="L84" s="29"/>
      <c r="M84" s="30"/>
      <c r="N84" s="31"/>
      <c r="O84" s="206">
        <f t="shared" ref="O84:R84" si="47">SUM(O63+O67+O79)</f>
        <v>63088493</v>
      </c>
      <c r="P84" s="206">
        <f t="shared" si="47"/>
        <v>63088493</v>
      </c>
      <c r="Q84" s="206">
        <f t="shared" si="47"/>
        <v>0</v>
      </c>
      <c r="R84" s="207">
        <f t="shared" si="47"/>
        <v>0</v>
      </c>
      <c r="S84" s="206">
        <f>SUM(S63+S67+S79)</f>
        <v>69686730</v>
      </c>
      <c r="T84" s="206">
        <f t="shared" ref="T84:V84" si="48">SUM(T63+T67+T79)</f>
        <v>67314984</v>
      </c>
      <c r="U84" s="206">
        <f t="shared" si="48"/>
        <v>0</v>
      </c>
      <c r="V84" s="207">
        <f t="shared" si="48"/>
        <v>2371746</v>
      </c>
    </row>
    <row r="85" spans="1:22" x14ac:dyDescent="0.25">
      <c r="A85" s="126">
        <v>80</v>
      </c>
      <c r="B85" s="81" t="s">
        <v>90</v>
      </c>
      <c r="C85" s="81"/>
      <c r="D85" s="81"/>
      <c r="E85" s="81"/>
      <c r="F85" s="84"/>
      <c r="G85" s="84"/>
      <c r="H85" s="27">
        <v>380</v>
      </c>
      <c r="I85" s="28"/>
      <c r="J85" s="28"/>
      <c r="K85" s="29"/>
      <c r="L85" s="29"/>
      <c r="M85" s="30"/>
      <c r="N85" s="31"/>
      <c r="O85" s="218"/>
      <c r="P85" s="218"/>
      <c r="Q85" s="218"/>
      <c r="R85" s="219"/>
      <c r="S85" s="218"/>
      <c r="T85" s="218"/>
      <c r="U85" s="218"/>
      <c r="V85" s="219"/>
    </row>
    <row r="86" spans="1:22" x14ac:dyDescent="0.25">
      <c r="A86" s="126">
        <v>81</v>
      </c>
      <c r="B86" s="37"/>
      <c r="C86" s="37">
        <v>3</v>
      </c>
      <c r="D86" s="37"/>
      <c r="E86" s="37"/>
      <c r="F86" s="38" t="s">
        <v>0</v>
      </c>
      <c r="G86" s="38"/>
      <c r="H86" s="27">
        <v>48</v>
      </c>
      <c r="I86" s="28"/>
      <c r="J86" s="28"/>
      <c r="K86" s="29"/>
      <c r="L86" s="29"/>
      <c r="M86" s="30"/>
      <c r="N86" s="31"/>
      <c r="O86" s="199">
        <f>P86+Q86+R86</f>
        <v>2250000</v>
      </c>
      <c r="P86" s="199">
        <f>SUM(P87:P96)</f>
        <v>2250000</v>
      </c>
      <c r="Q86" s="199">
        <f>SUM(Q87:Q96)</f>
        <v>0</v>
      </c>
      <c r="R86" s="200">
        <f>SUM(R87:R96)</f>
        <v>0</v>
      </c>
      <c r="S86" s="199">
        <f>T86+U86+V86</f>
        <v>2300604</v>
      </c>
      <c r="T86" s="199">
        <f>SUM(T87:T96)</f>
        <v>2300604</v>
      </c>
      <c r="U86" s="199">
        <f>SUM(U87:U96)</f>
        <v>0</v>
      </c>
      <c r="V86" s="200">
        <f>SUM(V87:V96)</f>
        <v>0</v>
      </c>
    </row>
    <row r="87" spans="1:22" x14ac:dyDescent="0.25">
      <c r="A87" s="126">
        <v>82</v>
      </c>
      <c r="B87" s="24"/>
      <c r="C87" s="24"/>
      <c r="D87" s="24">
        <v>1</v>
      </c>
      <c r="E87" s="24"/>
      <c r="F87" s="34"/>
      <c r="G87" s="237" t="s">
        <v>63</v>
      </c>
      <c r="H87" s="27">
        <v>240</v>
      </c>
      <c r="I87" s="28"/>
      <c r="J87" s="28"/>
      <c r="K87" s="29"/>
      <c r="L87" s="29"/>
      <c r="M87" s="30"/>
      <c r="N87" s="31"/>
      <c r="O87" s="199">
        <f t="shared" ref="O87:O95" si="49">P87+Q87+R87</f>
        <v>0</v>
      </c>
      <c r="P87" s="201">
        <v>0</v>
      </c>
      <c r="Q87" s="201">
        <v>0</v>
      </c>
      <c r="R87" s="202">
        <v>0</v>
      </c>
      <c r="S87" s="199">
        <f t="shared" ref="S87:S95" si="50">T87+U87+V87</f>
        <v>0</v>
      </c>
      <c r="T87" s="201">
        <v>0</v>
      </c>
      <c r="U87" s="201">
        <v>0</v>
      </c>
      <c r="V87" s="202">
        <v>0</v>
      </c>
    </row>
    <row r="88" spans="1:22" x14ac:dyDescent="0.25">
      <c r="A88" s="126">
        <v>83</v>
      </c>
      <c r="B88" s="21"/>
      <c r="C88" s="21"/>
      <c r="D88" s="35">
        <v>2</v>
      </c>
      <c r="E88" s="35"/>
      <c r="F88" s="50"/>
      <c r="G88" s="238" t="s">
        <v>64</v>
      </c>
      <c r="H88" s="27">
        <v>0</v>
      </c>
      <c r="I88" s="28"/>
      <c r="J88" s="28"/>
      <c r="K88" s="29"/>
      <c r="L88" s="29"/>
      <c r="M88" s="30"/>
      <c r="N88" s="31"/>
      <c r="O88" s="199">
        <f t="shared" si="49"/>
        <v>1200000</v>
      </c>
      <c r="P88" s="201">
        <v>1200000</v>
      </c>
      <c r="Q88" s="201">
        <v>0</v>
      </c>
      <c r="R88" s="202">
        <v>0</v>
      </c>
      <c r="S88" s="199">
        <f t="shared" si="50"/>
        <v>1200000</v>
      </c>
      <c r="T88" s="201">
        <v>1200000</v>
      </c>
      <c r="U88" s="201">
        <v>0</v>
      </c>
      <c r="V88" s="202">
        <v>0</v>
      </c>
    </row>
    <row r="89" spans="1:22" x14ac:dyDescent="0.25">
      <c r="A89" s="126">
        <v>84</v>
      </c>
      <c r="B89" s="24"/>
      <c r="C89" s="24"/>
      <c r="D89" s="24">
        <v>3</v>
      </c>
      <c r="E89" s="24"/>
      <c r="F89" s="34"/>
      <c r="G89" s="237" t="s">
        <v>65</v>
      </c>
      <c r="H89" s="27">
        <v>0</v>
      </c>
      <c r="I89" s="28"/>
      <c r="J89" s="28"/>
      <c r="K89" s="29"/>
      <c r="L89" s="29"/>
      <c r="M89" s="30"/>
      <c r="N89" s="31"/>
      <c r="O89" s="199">
        <f t="shared" si="49"/>
        <v>0</v>
      </c>
      <c r="P89" s="201">
        <v>0</v>
      </c>
      <c r="Q89" s="201">
        <v>0</v>
      </c>
      <c r="R89" s="202">
        <v>0</v>
      </c>
      <c r="S89" s="199">
        <f t="shared" si="50"/>
        <v>0</v>
      </c>
      <c r="T89" s="201"/>
      <c r="U89" s="201">
        <v>0</v>
      </c>
      <c r="V89" s="202">
        <v>0</v>
      </c>
    </row>
    <row r="90" spans="1:22" x14ac:dyDescent="0.25">
      <c r="A90" s="126">
        <v>85</v>
      </c>
      <c r="B90" s="24"/>
      <c r="C90" s="24"/>
      <c r="D90" s="24">
        <v>4</v>
      </c>
      <c r="E90" s="24"/>
      <c r="F90" s="34"/>
      <c r="G90" s="237" t="s">
        <v>66</v>
      </c>
      <c r="H90" s="27">
        <v>0</v>
      </c>
      <c r="I90" s="28"/>
      <c r="J90" s="28"/>
      <c r="K90" s="29"/>
      <c r="L90" s="29"/>
      <c r="M90" s="30"/>
      <c r="N90" s="31"/>
      <c r="O90" s="199">
        <f t="shared" si="49"/>
        <v>0</v>
      </c>
      <c r="P90" s="201">
        <v>0</v>
      </c>
      <c r="Q90" s="201">
        <v>0</v>
      </c>
      <c r="R90" s="202">
        <v>0</v>
      </c>
      <c r="S90" s="199">
        <f t="shared" si="50"/>
        <v>0</v>
      </c>
      <c r="T90" s="201">
        <v>0</v>
      </c>
      <c r="U90" s="201">
        <v>0</v>
      </c>
      <c r="V90" s="202">
        <v>0</v>
      </c>
    </row>
    <row r="91" spans="1:22" x14ac:dyDescent="0.25">
      <c r="A91" s="126">
        <v>86</v>
      </c>
      <c r="B91" s="24"/>
      <c r="C91" s="24"/>
      <c r="D91" s="24">
        <v>5</v>
      </c>
      <c r="E91" s="24"/>
      <c r="F91" s="34"/>
      <c r="G91" s="221" t="s">
        <v>67</v>
      </c>
      <c r="H91" s="27"/>
      <c r="I91" s="28"/>
      <c r="J91" s="28"/>
      <c r="K91" s="29"/>
      <c r="L91" s="29"/>
      <c r="M91" s="30"/>
      <c r="N91" s="31"/>
      <c r="O91" s="199">
        <f t="shared" si="49"/>
        <v>1050000</v>
      </c>
      <c r="P91" s="201">
        <v>1050000</v>
      </c>
      <c r="Q91" s="201">
        <v>0</v>
      </c>
      <c r="R91" s="202">
        <v>0</v>
      </c>
      <c r="S91" s="199">
        <f t="shared" si="50"/>
        <v>1050000</v>
      </c>
      <c r="T91" s="201">
        <v>1050000</v>
      </c>
      <c r="U91" s="201">
        <v>0</v>
      </c>
      <c r="V91" s="202">
        <v>0</v>
      </c>
    </row>
    <row r="92" spans="1:22" x14ac:dyDescent="0.25">
      <c r="A92" s="126">
        <v>87</v>
      </c>
      <c r="B92" s="24"/>
      <c r="C92" s="24"/>
      <c r="D92" s="24">
        <v>6</v>
      </c>
      <c r="E92" s="24"/>
      <c r="F92" s="51"/>
      <c r="G92" s="239" t="s">
        <v>68</v>
      </c>
      <c r="H92" s="27"/>
      <c r="I92" s="28"/>
      <c r="J92" s="28"/>
      <c r="K92" s="29"/>
      <c r="L92" s="29"/>
      <c r="M92" s="30"/>
      <c r="N92" s="31"/>
      <c r="O92" s="199">
        <f t="shared" si="49"/>
        <v>0</v>
      </c>
      <c r="P92" s="201">
        <v>0</v>
      </c>
      <c r="Q92" s="201">
        <v>0</v>
      </c>
      <c r="R92" s="202">
        <v>0</v>
      </c>
      <c r="S92" s="199">
        <f t="shared" si="50"/>
        <v>0</v>
      </c>
      <c r="T92" s="201">
        <v>0</v>
      </c>
      <c r="U92" s="201">
        <v>0</v>
      </c>
      <c r="V92" s="202">
        <v>0</v>
      </c>
    </row>
    <row r="93" spans="1:22" x14ac:dyDescent="0.25">
      <c r="A93" s="126">
        <v>88</v>
      </c>
      <c r="B93" s="24"/>
      <c r="C93" s="34"/>
      <c r="D93" s="34">
        <v>7</v>
      </c>
      <c r="E93" s="34"/>
      <c r="F93" s="55"/>
      <c r="G93" s="240" t="s">
        <v>69</v>
      </c>
      <c r="H93" s="27">
        <v>250</v>
      </c>
      <c r="I93" s="28"/>
      <c r="J93" s="28"/>
      <c r="K93" s="29"/>
      <c r="L93" s="29"/>
      <c r="M93" s="30"/>
      <c r="N93" s="31"/>
      <c r="O93" s="199">
        <f t="shared" si="49"/>
        <v>0</v>
      </c>
      <c r="P93" s="201">
        <v>0</v>
      </c>
      <c r="Q93" s="201">
        <v>0</v>
      </c>
      <c r="R93" s="202">
        <v>0</v>
      </c>
      <c r="S93" s="199">
        <f t="shared" si="50"/>
        <v>0</v>
      </c>
      <c r="T93" s="201">
        <v>0</v>
      </c>
      <c r="U93" s="201">
        <v>0</v>
      </c>
      <c r="V93" s="202">
        <v>0</v>
      </c>
    </row>
    <row r="94" spans="1:22" x14ac:dyDescent="0.25">
      <c r="A94" s="126">
        <v>89</v>
      </c>
      <c r="B94" s="24"/>
      <c r="C94" s="34"/>
      <c r="D94" s="34">
        <v>8</v>
      </c>
      <c r="E94" s="34"/>
      <c r="F94" s="56"/>
      <c r="G94" s="237" t="s">
        <v>70</v>
      </c>
      <c r="H94" s="27">
        <v>550</v>
      </c>
      <c r="I94" s="28"/>
      <c r="J94" s="28"/>
      <c r="K94" s="29"/>
      <c r="L94" s="29"/>
      <c r="M94" s="30"/>
      <c r="N94" s="31"/>
      <c r="O94" s="199">
        <f t="shared" si="49"/>
        <v>0</v>
      </c>
      <c r="P94" s="201">
        <v>0</v>
      </c>
      <c r="Q94" s="201">
        <v>0</v>
      </c>
      <c r="R94" s="202">
        <v>0</v>
      </c>
      <c r="S94" s="199">
        <f t="shared" si="50"/>
        <v>0</v>
      </c>
      <c r="T94" s="201">
        <v>0</v>
      </c>
      <c r="U94" s="201">
        <v>0</v>
      </c>
      <c r="V94" s="202">
        <v>0</v>
      </c>
    </row>
    <row r="95" spans="1:22" x14ac:dyDescent="0.25">
      <c r="A95" s="126">
        <v>90</v>
      </c>
      <c r="B95" s="21"/>
      <c r="C95" s="22"/>
      <c r="D95" s="50">
        <v>9</v>
      </c>
      <c r="E95" s="50"/>
      <c r="F95" s="57"/>
      <c r="G95" s="238" t="s">
        <v>71</v>
      </c>
      <c r="H95" s="27">
        <v>700</v>
      </c>
      <c r="I95" s="28"/>
      <c r="J95" s="28"/>
      <c r="K95" s="29"/>
      <c r="L95" s="29"/>
      <c r="M95" s="30"/>
      <c r="N95" s="31"/>
      <c r="O95" s="199">
        <f t="shared" si="49"/>
        <v>0</v>
      </c>
      <c r="P95" s="201">
        <v>0</v>
      </c>
      <c r="Q95" s="201">
        <v>0</v>
      </c>
      <c r="R95" s="202">
        <v>0</v>
      </c>
      <c r="S95" s="199">
        <f t="shared" si="50"/>
        <v>0</v>
      </c>
      <c r="T95" s="201">
        <v>0</v>
      </c>
      <c r="U95" s="201">
        <v>0</v>
      </c>
      <c r="V95" s="202">
        <v>0</v>
      </c>
    </row>
    <row r="96" spans="1:22" x14ac:dyDescent="0.25">
      <c r="A96" s="126">
        <v>91</v>
      </c>
      <c r="B96" s="24"/>
      <c r="C96" s="34"/>
      <c r="D96" s="34">
        <v>10</v>
      </c>
      <c r="E96" s="34"/>
      <c r="F96" s="58"/>
      <c r="G96" s="1" t="s">
        <v>72</v>
      </c>
      <c r="H96" s="27">
        <v>4300</v>
      </c>
      <c r="I96" s="28"/>
      <c r="J96" s="28"/>
      <c r="K96" s="29"/>
      <c r="L96" s="29"/>
      <c r="M96" s="30"/>
      <c r="N96" s="31"/>
      <c r="O96" s="199">
        <f>P96+Q96+R96</f>
        <v>0</v>
      </c>
      <c r="P96" s="220">
        <v>0</v>
      </c>
      <c r="Q96" s="220">
        <v>0</v>
      </c>
      <c r="R96" s="202">
        <v>0</v>
      </c>
      <c r="S96" s="199">
        <f>T96+U96+V96</f>
        <v>50604</v>
      </c>
      <c r="T96" s="220">
        <v>50604</v>
      </c>
      <c r="U96" s="220">
        <v>0</v>
      </c>
      <c r="V96" s="202">
        <v>0</v>
      </c>
    </row>
    <row r="97" spans="1:22" x14ac:dyDescent="0.25">
      <c r="A97" s="126">
        <v>92</v>
      </c>
      <c r="B97" s="24"/>
      <c r="C97" s="37">
        <v>4</v>
      </c>
      <c r="D97" s="37"/>
      <c r="E97" s="37"/>
      <c r="F97" s="38" t="s">
        <v>33</v>
      </c>
      <c r="G97" s="38"/>
      <c r="H97" s="27">
        <v>300</v>
      </c>
      <c r="I97" s="28"/>
      <c r="J97" s="28"/>
      <c r="K97" s="29"/>
      <c r="L97" s="29"/>
      <c r="M97" s="30"/>
      <c r="N97" s="31"/>
      <c r="O97" s="199">
        <f>P97+Q97+R97</f>
        <v>22266874</v>
      </c>
      <c r="P97" s="199">
        <f>P98+P99+P100+P101</f>
        <v>22266874</v>
      </c>
      <c r="Q97" s="199">
        <f>SUM(Q98:Q101)</f>
        <v>0</v>
      </c>
      <c r="R97" s="200">
        <f>SUM(R98:R101)</f>
        <v>0</v>
      </c>
      <c r="S97" s="199">
        <f>T97+U97+V97</f>
        <v>26418386</v>
      </c>
      <c r="T97" s="199">
        <f>T98+T99+T100+T101</f>
        <v>26418386</v>
      </c>
      <c r="U97" s="199">
        <f>SUM(U98:U101)</f>
        <v>0</v>
      </c>
      <c r="V97" s="200">
        <f>SUM(V98:V101)</f>
        <v>0</v>
      </c>
    </row>
    <row r="98" spans="1:22" x14ac:dyDescent="0.25">
      <c r="A98" s="126">
        <v>93</v>
      </c>
      <c r="B98" s="75"/>
      <c r="C98" s="75"/>
      <c r="D98" s="35">
        <v>1</v>
      </c>
      <c r="E98" s="35"/>
      <c r="F98" s="50"/>
      <c r="G98" s="238" t="s">
        <v>76</v>
      </c>
      <c r="H98" s="27">
        <v>0</v>
      </c>
      <c r="I98" s="28"/>
      <c r="J98" s="28"/>
      <c r="K98" s="29"/>
      <c r="L98" s="29"/>
      <c r="M98" s="86"/>
      <c r="N98" s="31"/>
      <c r="O98" s="201">
        <v>0</v>
      </c>
      <c r="P98" s="201">
        <v>0</v>
      </c>
      <c r="Q98" s="201">
        <v>0</v>
      </c>
      <c r="R98" s="202">
        <v>0</v>
      </c>
      <c r="S98" s="199">
        <f t="shared" ref="S98:S100" si="51">T98+U98+V98</f>
        <v>0</v>
      </c>
      <c r="T98" s="201">
        <v>0</v>
      </c>
      <c r="U98" s="201">
        <v>0</v>
      </c>
      <c r="V98" s="202">
        <v>0</v>
      </c>
    </row>
    <row r="99" spans="1:22" x14ac:dyDescent="0.25">
      <c r="A99" s="126">
        <v>94</v>
      </c>
      <c r="B99" s="21"/>
      <c r="C99" s="21"/>
      <c r="D99" s="35">
        <v>2</v>
      </c>
      <c r="E99" s="35"/>
      <c r="F99" s="50"/>
      <c r="G99" s="238" t="s">
        <v>77</v>
      </c>
      <c r="H99" s="27">
        <v>0</v>
      </c>
      <c r="I99" s="28"/>
      <c r="J99" s="28"/>
      <c r="K99" s="29"/>
      <c r="L99" s="29"/>
      <c r="M99" s="86"/>
      <c r="N99" s="31"/>
      <c r="O99" s="201">
        <v>0</v>
      </c>
      <c r="P99" s="201">
        <v>0</v>
      </c>
      <c r="Q99" s="201">
        <v>0</v>
      </c>
      <c r="R99" s="202">
        <v>0</v>
      </c>
      <c r="S99" s="199">
        <f t="shared" si="51"/>
        <v>0</v>
      </c>
      <c r="T99" s="201">
        <v>0</v>
      </c>
      <c r="U99" s="201">
        <v>0</v>
      </c>
      <c r="V99" s="202">
        <v>0</v>
      </c>
    </row>
    <row r="100" spans="1:22" x14ac:dyDescent="0.25">
      <c r="A100" s="126">
        <v>95</v>
      </c>
      <c r="B100" s="21"/>
      <c r="C100" s="21"/>
      <c r="D100" s="35">
        <v>3</v>
      </c>
      <c r="E100" s="35"/>
      <c r="F100" s="50"/>
      <c r="G100" s="181" t="s">
        <v>78</v>
      </c>
      <c r="H100" s="27">
        <v>300</v>
      </c>
      <c r="I100" s="28"/>
      <c r="J100" s="28"/>
      <c r="K100" s="29"/>
      <c r="L100" s="29"/>
      <c r="M100" s="30"/>
      <c r="N100" s="31"/>
      <c r="O100" s="201">
        <v>0</v>
      </c>
      <c r="P100" s="201">
        <v>0</v>
      </c>
      <c r="Q100" s="201">
        <v>0</v>
      </c>
      <c r="R100" s="202">
        <v>0</v>
      </c>
      <c r="S100" s="199">
        <f t="shared" si="51"/>
        <v>868355</v>
      </c>
      <c r="T100" s="201">
        <v>868355</v>
      </c>
      <c r="U100" s="201">
        <v>0</v>
      </c>
      <c r="V100" s="202">
        <v>0</v>
      </c>
    </row>
    <row r="101" spans="1:22" x14ac:dyDescent="0.25">
      <c r="A101" s="126">
        <v>96</v>
      </c>
      <c r="B101" s="21"/>
      <c r="C101" s="21"/>
      <c r="D101" s="35">
        <v>4</v>
      </c>
      <c r="E101" s="35"/>
      <c r="F101" s="50"/>
      <c r="G101" s="238" t="s">
        <v>79</v>
      </c>
      <c r="H101" s="27">
        <v>0</v>
      </c>
      <c r="I101" s="28"/>
      <c r="J101" s="28"/>
      <c r="K101" s="29"/>
      <c r="L101" s="29"/>
      <c r="M101" s="30"/>
      <c r="N101" s="31"/>
      <c r="O101" s="201">
        <f>P101+Q101+R101</f>
        <v>22266874</v>
      </c>
      <c r="P101" s="201">
        <v>22266874</v>
      </c>
      <c r="Q101" s="201">
        <v>0</v>
      </c>
      <c r="R101" s="202">
        <v>0</v>
      </c>
      <c r="S101" s="526">
        <f>T101+U101+V101</f>
        <v>25550031</v>
      </c>
      <c r="T101" s="201">
        <v>25550031</v>
      </c>
      <c r="U101" s="201">
        <v>0</v>
      </c>
      <c r="V101" s="202">
        <v>0</v>
      </c>
    </row>
    <row r="102" spans="1:22" x14ac:dyDescent="0.25">
      <c r="A102" s="126">
        <v>97</v>
      </c>
      <c r="B102" s="87"/>
      <c r="C102" s="87"/>
      <c r="D102" s="87"/>
      <c r="E102" s="69" t="s">
        <v>2</v>
      </c>
      <c r="F102" s="88"/>
      <c r="G102" s="88"/>
      <c r="H102" s="27">
        <v>4258</v>
      </c>
      <c r="I102" s="28"/>
      <c r="J102" s="28"/>
      <c r="K102" s="29"/>
      <c r="L102" s="29"/>
      <c r="M102" s="30"/>
      <c r="N102" s="31"/>
      <c r="O102" s="206">
        <f t="shared" ref="O102:R102" si="52">SUM(O86+O97)</f>
        <v>24516874</v>
      </c>
      <c r="P102" s="206">
        <f t="shared" si="52"/>
        <v>24516874</v>
      </c>
      <c r="Q102" s="206">
        <f t="shared" si="52"/>
        <v>0</v>
      </c>
      <c r="R102" s="207">
        <f t="shared" si="52"/>
        <v>0</v>
      </c>
      <c r="S102" s="206">
        <f t="shared" ref="S102:V102" si="53">SUM(S86+S97)</f>
        <v>28718990</v>
      </c>
      <c r="T102" s="206">
        <f t="shared" si="53"/>
        <v>28718990</v>
      </c>
      <c r="U102" s="206">
        <f t="shared" si="53"/>
        <v>0</v>
      </c>
      <c r="V102" s="207">
        <f t="shared" si="53"/>
        <v>0</v>
      </c>
    </row>
    <row r="103" spans="1:22" x14ac:dyDescent="0.25">
      <c r="A103" s="126">
        <v>98</v>
      </c>
      <c r="B103" s="81" t="s">
        <v>21</v>
      </c>
      <c r="C103" s="87"/>
      <c r="D103" s="87"/>
      <c r="E103" s="87"/>
      <c r="F103" s="88"/>
      <c r="G103" s="88"/>
      <c r="H103" s="27">
        <v>0</v>
      </c>
      <c r="I103" s="28"/>
      <c r="J103" s="28"/>
      <c r="K103" s="29"/>
      <c r="L103" s="29"/>
      <c r="M103" s="30"/>
      <c r="N103" s="31"/>
      <c r="O103" s="218"/>
      <c r="P103" s="218"/>
      <c r="Q103" s="218"/>
      <c r="R103" s="219"/>
      <c r="S103" s="218"/>
      <c r="T103" s="218"/>
      <c r="U103" s="218"/>
      <c r="V103" s="219"/>
    </row>
    <row r="104" spans="1:22" x14ac:dyDescent="0.25">
      <c r="A104" s="126">
        <v>99</v>
      </c>
      <c r="B104" s="37"/>
      <c r="C104" s="37">
        <v>3</v>
      </c>
      <c r="D104" s="37"/>
      <c r="E104" s="37"/>
      <c r="F104" s="38" t="s">
        <v>0</v>
      </c>
      <c r="G104" s="38"/>
      <c r="H104" s="27">
        <v>100</v>
      </c>
      <c r="I104" s="28"/>
      <c r="J104" s="28"/>
      <c r="K104" s="29"/>
      <c r="L104" s="29"/>
      <c r="M104" s="30"/>
      <c r="N104" s="31"/>
      <c r="O104" s="199">
        <f>SUM(O105:O114)</f>
        <v>0</v>
      </c>
      <c r="P104" s="199">
        <f>P105+P106+P107+P108+P109+P110+P111+P112+P113+P114</f>
        <v>0</v>
      </c>
      <c r="Q104" s="199">
        <f t="shared" ref="Q104:R104" si="54">Q105+Q106+Q107+Q108+Q109+Q110+Q111+Q112+Q113+Q114</f>
        <v>0</v>
      </c>
      <c r="R104" s="199">
        <f t="shared" si="54"/>
        <v>0</v>
      </c>
      <c r="S104" s="199">
        <f>SUM(S105:S114)</f>
        <v>0</v>
      </c>
      <c r="T104" s="199">
        <f>T105+T106+T107+T108+T109+T110+T111+T112+T113+T114</f>
        <v>0</v>
      </c>
      <c r="U104" s="199">
        <f t="shared" ref="U104:V104" si="55">U105+U106+U107+U108+U109+U110+U111+U112+U113+U114</f>
        <v>0</v>
      </c>
      <c r="V104" s="200">
        <f t="shared" si="55"/>
        <v>0</v>
      </c>
    </row>
    <row r="105" spans="1:22" s="127" customFormat="1" x14ac:dyDescent="0.25">
      <c r="A105" s="126">
        <v>100</v>
      </c>
      <c r="B105" s="24"/>
      <c r="C105" s="24"/>
      <c r="D105" s="24">
        <v>1</v>
      </c>
      <c r="E105" s="24"/>
      <c r="F105" s="34"/>
      <c r="G105" s="237" t="s">
        <v>63</v>
      </c>
      <c r="H105" s="76" t="e">
        <f>SUM(H98:H104)+H80+#REF!+H59</f>
        <v>#REF!</v>
      </c>
      <c r="I105" s="76" t="e">
        <f>SUM(I98:I104)+I80+#REF!+I59</f>
        <v>#REF!</v>
      </c>
      <c r="J105" s="76" t="e">
        <f>SUM(J98:J104)+J80+#REF!+J59</f>
        <v>#REF!</v>
      </c>
      <c r="K105" s="76" t="e">
        <f>SUM(K98:K104)+K80+#REF!+K59</f>
        <v>#REF!</v>
      </c>
      <c r="L105" s="76" t="e">
        <f>SUM(L98:L104)+L80+#REF!+L59</f>
        <v>#REF!</v>
      </c>
      <c r="M105" s="76" t="e">
        <f>SUM(M98:M104)+M80+#REF!+M59</f>
        <v>#REF!</v>
      </c>
      <c r="N105" s="76" t="e">
        <f>SUM(N98:N104)+N80+#REF!+N59</f>
        <v>#REF!</v>
      </c>
      <c r="O105" s="201">
        <v>0</v>
      </c>
      <c r="P105" s="201">
        <v>0</v>
      </c>
      <c r="Q105" s="201">
        <v>0</v>
      </c>
      <c r="R105" s="202">
        <v>0</v>
      </c>
      <c r="S105" s="201">
        <v>0</v>
      </c>
      <c r="T105" s="201">
        <v>0</v>
      </c>
      <c r="U105" s="201">
        <v>0</v>
      </c>
      <c r="V105" s="202">
        <v>0</v>
      </c>
    </row>
    <row r="106" spans="1:22" x14ac:dyDescent="0.25">
      <c r="A106" s="126">
        <v>101</v>
      </c>
      <c r="B106" s="21"/>
      <c r="C106" s="21"/>
      <c r="D106" s="35">
        <v>2</v>
      </c>
      <c r="E106" s="35"/>
      <c r="F106" s="50"/>
      <c r="G106" s="238" t="s">
        <v>64</v>
      </c>
      <c r="H106" s="76">
        <v>105</v>
      </c>
      <c r="I106" s="89"/>
      <c r="J106" s="89"/>
      <c r="K106" s="90"/>
      <c r="L106" s="90"/>
      <c r="M106" s="91"/>
      <c r="N106" s="92"/>
      <c r="O106" s="218">
        <v>0</v>
      </c>
      <c r="P106" s="218">
        <v>0</v>
      </c>
      <c r="Q106" s="218">
        <v>0</v>
      </c>
      <c r="R106" s="219">
        <v>0</v>
      </c>
      <c r="S106" s="218">
        <v>0</v>
      </c>
      <c r="T106" s="218">
        <v>0</v>
      </c>
      <c r="U106" s="218">
        <v>0</v>
      </c>
      <c r="V106" s="219">
        <v>0</v>
      </c>
    </row>
    <row r="107" spans="1:22" x14ac:dyDescent="0.25">
      <c r="A107" s="126">
        <v>102</v>
      </c>
      <c r="B107" s="24"/>
      <c r="C107" s="24"/>
      <c r="D107" s="24">
        <v>3</v>
      </c>
      <c r="E107" s="24"/>
      <c r="F107" s="34"/>
      <c r="G107" s="237" t="s">
        <v>65</v>
      </c>
      <c r="H107" s="93">
        <v>100</v>
      </c>
      <c r="I107" s="94"/>
      <c r="J107" s="94"/>
      <c r="K107" s="95"/>
      <c r="L107" s="95"/>
      <c r="M107" s="86"/>
      <c r="N107" s="96"/>
      <c r="O107" s="218">
        <v>0</v>
      </c>
      <c r="P107" s="218">
        <v>0</v>
      </c>
      <c r="Q107" s="218">
        <v>0</v>
      </c>
      <c r="R107" s="219">
        <v>0</v>
      </c>
      <c r="S107" s="218">
        <v>0</v>
      </c>
      <c r="T107" s="218">
        <v>0</v>
      </c>
      <c r="U107" s="218">
        <v>0</v>
      </c>
      <c r="V107" s="219">
        <v>0</v>
      </c>
    </row>
    <row r="108" spans="1:22" x14ac:dyDescent="0.25">
      <c r="A108" s="126">
        <v>103</v>
      </c>
      <c r="B108" s="24"/>
      <c r="C108" s="24"/>
      <c r="D108" s="24">
        <v>4</v>
      </c>
      <c r="E108" s="24"/>
      <c r="F108" s="34"/>
      <c r="G108" s="237" t="s">
        <v>66</v>
      </c>
      <c r="H108" s="27">
        <v>100</v>
      </c>
      <c r="I108" s="28"/>
      <c r="J108" s="28"/>
      <c r="K108" s="29"/>
      <c r="L108" s="29"/>
      <c r="M108" s="97"/>
      <c r="N108" s="31"/>
      <c r="O108" s="218">
        <v>0</v>
      </c>
      <c r="P108" s="218">
        <v>0</v>
      </c>
      <c r="Q108" s="218">
        <v>0</v>
      </c>
      <c r="R108" s="219">
        <v>0</v>
      </c>
      <c r="S108" s="218">
        <v>0</v>
      </c>
      <c r="T108" s="218">
        <v>0</v>
      </c>
      <c r="U108" s="218">
        <v>0</v>
      </c>
      <c r="V108" s="219">
        <v>0</v>
      </c>
    </row>
    <row r="109" spans="1:22" x14ac:dyDescent="0.25">
      <c r="A109" s="126">
        <v>104</v>
      </c>
      <c r="B109" s="24"/>
      <c r="C109" s="24"/>
      <c r="D109" s="24">
        <v>5</v>
      </c>
      <c r="E109" s="24"/>
      <c r="F109" s="34"/>
      <c r="G109" s="221" t="s">
        <v>67</v>
      </c>
      <c r="H109" s="27">
        <v>5</v>
      </c>
      <c r="I109" s="28"/>
      <c r="J109" s="28"/>
      <c r="K109" s="29"/>
      <c r="L109" s="29"/>
      <c r="M109" s="97"/>
      <c r="N109" s="31"/>
      <c r="O109" s="218">
        <v>0</v>
      </c>
      <c r="P109" s="218">
        <v>0</v>
      </c>
      <c r="Q109" s="218">
        <v>0</v>
      </c>
      <c r="R109" s="219">
        <v>0</v>
      </c>
      <c r="S109" s="218">
        <v>0</v>
      </c>
      <c r="T109" s="218">
        <v>0</v>
      </c>
      <c r="U109" s="218">
        <v>0</v>
      </c>
      <c r="V109" s="219">
        <v>0</v>
      </c>
    </row>
    <row r="110" spans="1:22" x14ac:dyDescent="0.25">
      <c r="A110" s="126">
        <v>105</v>
      </c>
      <c r="B110" s="24"/>
      <c r="C110" s="24"/>
      <c r="D110" s="24">
        <v>6</v>
      </c>
      <c r="E110" s="24"/>
      <c r="F110" s="51"/>
      <c r="G110" s="239" t="s">
        <v>68</v>
      </c>
      <c r="H110" s="78">
        <f t="shared" ref="H110:N110" si="56">H111</f>
        <v>30009</v>
      </c>
      <c r="I110" s="78">
        <f t="shared" si="56"/>
        <v>0</v>
      </c>
      <c r="J110" s="78">
        <f t="shared" si="56"/>
        <v>0</v>
      </c>
      <c r="K110" s="78">
        <f t="shared" si="56"/>
        <v>0</v>
      </c>
      <c r="L110" s="78">
        <f t="shared" si="56"/>
        <v>0</v>
      </c>
      <c r="M110" s="78">
        <f t="shared" si="56"/>
        <v>0</v>
      </c>
      <c r="N110" s="78">
        <f t="shared" si="56"/>
        <v>0</v>
      </c>
      <c r="O110" s="208">
        <v>0</v>
      </c>
      <c r="P110" s="208">
        <v>0</v>
      </c>
      <c r="Q110" s="208">
        <v>0</v>
      </c>
      <c r="R110" s="209">
        <v>0</v>
      </c>
      <c r="S110" s="208">
        <v>0</v>
      </c>
      <c r="T110" s="208">
        <v>0</v>
      </c>
      <c r="U110" s="208">
        <v>0</v>
      </c>
      <c r="V110" s="209">
        <v>0</v>
      </c>
    </row>
    <row r="111" spans="1:22" x14ac:dyDescent="0.25">
      <c r="A111" s="126">
        <v>106</v>
      </c>
      <c r="B111" s="24"/>
      <c r="C111" s="34"/>
      <c r="D111" s="34">
        <v>7</v>
      </c>
      <c r="E111" s="34"/>
      <c r="F111" s="55"/>
      <c r="G111" s="240" t="s">
        <v>69</v>
      </c>
      <c r="H111" s="27">
        <v>30009</v>
      </c>
      <c r="I111" s="28"/>
      <c r="J111" s="28"/>
      <c r="K111" s="29"/>
      <c r="L111" s="29"/>
      <c r="M111" s="97"/>
      <c r="N111" s="31"/>
      <c r="O111" s="218">
        <v>0</v>
      </c>
      <c r="P111" s="218">
        <v>0</v>
      </c>
      <c r="Q111" s="218">
        <v>0</v>
      </c>
      <c r="R111" s="219">
        <v>0</v>
      </c>
      <c r="S111" s="218">
        <v>0</v>
      </c>
      <c r="T111" s="218">
        <v>0</v>
      </c>
      <c r="U111" s="218">
        <v>0</v>
      </c>
      <c r="V111" s="219">
        <v>0</v>
      </c>
    </row>
    <row r="112" spans="1:22" x14ac:dyDescent="0.25">
      <c r="A112" s="126">
        <v>107</v>
      </c>
      <c r="B112" s="24"/>
      <c r="C112" s="34"/>
      <c r="D112" s="34">
        <v>8</v>
      </c>
      <c r="E112" s="34"/>
      <c r="F112" s="56"/>
      <c r="G112" s="237" t="s">
        <v>70</v>
      </c>
      <c r="H112" s="89">
        <f>H107+H110+H109</f>
        <v>30114</v>
      </c>
      <c r="I112" s="89">
        <f t="shared" ref="I112:N112" si="57">I107+I110+I109</f>
        <v>0</v>
      </c>
      <c r="J112" s="89">
        <f t="shared" si="57"/>
        <v>0</v>
      </c>
      <c r="K112" s="89">
        <f t="shared" si="57"/>
        <v>0</v>
      </c>
      <c r="L112" s="89">
        <f t="shared" si="57"/>
        <v>0</v>
      </c>
      <c r="M112" s="89">
        <f t="shared" si="57"/>
        <v>0</v>
      </c>
      <c r="N112" s="76">
        <f t="shared" si="57"/>
        <v>0</v>
      </c>
      <c r="O112" s="201">
        <v>0</v>
      </c>
      <c r="P112" s="201">
        <v>0</v>
      </c>
      <c r="Q112" s="201">
        <v>0</v>
      </c>
      <c r="R112" s="202">
        <v>0</v>
      </c>
      <c r="S112" s="201">
        <v>0</v>
      </c>
      <c r="T112" s="201">
        <v>0</v>
      </c>
      <c r="U112" s="201">
        <v>0</v>
      </c>
      <c r="V112" s="202">
        <v>0</v>
      </c>
    </row>
    <row r="113" spans="1:22" s="127" customFormat="1" x14ac:dyDescent="0.25">
      <c r="A113" s="126">
        <v>108</v>
      </c>
      <c r="B113" s="21"/>
      <c r="C113" s="22"/>
      <c r="D113" s="50">
        <v>9</v>
      </c>
      <c r="E113" s="50"/>
      <c r="F113" s="57"/>
      <c r="G113" s="238" t="s">
        <v>71</v>
      </c>
      <c r="H113" s="98"/>
      <c r="I113" s="98"/>
      <c r="J113" s="98"/>
      <c r="K113" s="99"/>
      <c r="L113" s="99"/>
      <c r="M113" s="100"/>
      <c r="N113" s="99"/>
      <c r="O113" s="221">
        <v>0</v>
      </c>
      <c r="P113" s="221">
        <v>0</v>
      </c>
      <c r="Q113" s="221">
        <v>0</v>
      </c>
      <c r="R113" s="219">
        <v>0</v>
      </c>
      <c r="S113" s="221">
        <v>0</v>
      </c>
      <c r="T113" s="221">
        <v>0</v>
      </c>
      <c r="U113" s="221">
        <v>0</v>
      </c>
      <c r="V113" s="219">
        <v>0</v>
      </c>
    </row>
    <row r="114" spans="1:22" s="128" customFormat="1" x14ac:dyDescent="0.25">
      <c r="A114" s="126">
        <v>109</v>
      </c>
      <c r="B114" s="24"/>
      <c r="C114" s="34"/>
      <c r="D114" s="34">
        <v>10</v>
      </c>
      <c r="E114" s="34"/>
      <c r="F114" s="58"/>
      <c r="G114" s="1" t="s">
        <v>72</v>
      </c>
      <c r="H114" s="43"/>
      <c r="I114" s="43" t="e">
        <f>I115+I119+#REF!+#REF!</f>
        <v>#REF!</v>
      </c>
      <c r="J114" s="43" t="e">
        <f>J115+J119+#REF!+#REF!</f>
        <v>#REF!</v>
      </c>
      <c r="K114" s="43" t="e">
        <f>K115+K119+#REF!+#REF!</f>
        <v>#REF!</v>
      </c>
      <c r="L114" s="43" t="e">
        <f>L115+L119+#REF!+#REF!</f>
        <v>#REF!</v>
      </c>
      <c r="M114" s="43" t="e">
        <f>M115+M119+#REF!+#REF!</f>
        <v>#REF!</v>
      </c>
      <c r="N114" s="23" t="e">
        <f>N115+N119+#REF!+#REF!</f>
        <v>#REF!</v>
      </c>
      <c r="O114" s="201">
        <v>0</v>
      </c>
      <c r="P114" s="201">
        <v>0</v>
      </c>
      <c r="Q114" s="201">
        <v>0</v>
      </c>
      <c r="R114" s="202">
        <v>0</v>
      </c>
      <c r="S114" s="201">
        <v>0</v>
      </c>
      <c r="T114" s="201">
        <v>0</v>
      </c>
      <c r="U114" s="201">
        <v>0</v>
      </c>
      <c r="V114" s="202">
        <v>0</v>
      </c>
    </row>
    <row r="115" spans="1:22" x14ac:dyDescent="0.25">
      <c r="A115" s="126">
        <v>110</v>
      </c>
      <c r="B115" s="24"/>
      <c r="C115" s="37">
        <v>4</v>
      </c>
      <c r="D115" s="37"/>
      <c r="E115" s="37"/>
      <c r="F115" s="38" t="s">
        <v>33</v>
      </c>
      <c r="G115" s="38"/>
      <c r="H115" s="93">
        <v>200</v>
      </c>
      <c r="I115" s="101"/>
      <c r="J115" s="101"/>
      <c r="K115" s="101"/>
      <c r="L115" s="101"/>
      <c r="M115" s="86"/>
      <c r="N115" s="102"/>
      <c r="O115" s="222">
        <f t="shared" ref="O115:R115" si="58">SUM(O116:O119)</f>
        <v>86834067</v>
      </c>
      <c r="P115" s="222">
        <f t="shared" si="58"/>
        <v>86834067</v>
      </c>
      <c r="Q115" s="222">
        <f t="shared" si="58"/>
        <v>0</v>
      </c>
      <c r="R115" s="223">
        <f t="shared" si="58"/>
        <v>0</v>
      </c>
      <c r="S115" s="222">
        <f t="shared" ref="S115:V115" si="59">SUM(S116:S119)</f>
        <v>87612292</v>
      </c>
      <c r="T115" s="222">
        <f t="shared" si="59"/>
        <v>87612292</v>
      </c>
      <c r="U115" s="222">
        <f t="shared" si="59"/>
        <v>0</v>
      </c>
      <c r="V115" s="223">
        <f t="shared" si="59"/>
        <v>0</v>
      </c>
    </row>
    <row r="116" spans="1:22" x14ac:dyDescent="0.25">
      <c r="A116" s="126">
        <v>111</v>
      </c>
      <c r="B116" s="75"/>
      <c r="C116" s="75"/>
      <c r="D116" s="35">
        <v>1</v>
      </c>
      <c r="E116" s="35"/>
      <c r="F116" s="50"/>
      <c r="G116" s="238" t="s">
        <v>76</v>
      </c>
      <c r="H116" s="27">
        <v>50</v>
      </c>
      <c r="I116" s="28"/>
      <c r="J116" s="28"/>
      <c r="K116" s="29"/>
      <c r="L116" s="29"/>
      <c r="M116" s="97"/>
      <c r="N116" s="31"/>
      <c r="O116" s="218">
        <v>0</v>
      </c>
      <c r="P116" s="218">
        <v>0</v>
      </c>
      <c r="Q116" s="218">
        <v>0</v>
      </c>
      <c r="R116" s="219">
        <v>0</v>
      </c>
      <c r="S116" s="218">
        <v>0</v>
      </c>
      <c r="T116" s="218">
        <v>0</v>
      </c>
      <c r="U116" s="218">
        <v>0</v>
      </c>
      <c r="V116" s="219">
        <v>0</v>
      </c>
    </row>
    <row r="117" spans="1:22" x14ac:dyDescent="0.25">
      <c r="A117" s="126">
        <v>112</v>
      </c>
      <c r="B117" s="21"/>
      <c r="C117" s="21"/>
      <c r="D117" s="35">
        <v>2</v>
      </c>
      <c r="E117" s="35"/>
      <c r="F117" s="50"/>
      <c r="G117" s="238" t="s">
        <v>77</v>
      </c>
      <c r="H117" s="27">
        <v>130</v>
      </c>
      <c r="I117" s="28"/>
      <c r="J117" s="28"/>
      <c r="K117" s="29"/>
      <c r="L117" s="29"/>
      <c r="M117" s="97"/>
      <c r="N117" s="31"/>
      <c r="O117" s="218">
        <v>0</v>
      </c>
      <c r="P117" s="218">
        <v>0</v>
      </c>
      <c r="Q117" s="218">
        <v>0</v>
      </c>
      <c r="R117" s="219">
        <v>0</v>
      </c>
      <c r="S117" s="218">
        <v>0</v>
      </c>
      <c r="T117" s="218">
        <v>0</v>
      </c>
      <c r="U117" s="218">
        <v>0</v>
      </c>
      <c r="V117" s="219">
        <v>0</v>
      </c>
    </row>
    <row r="118" spans="1:22" x14ac:dyDescent="0.25">
      <c r="A118" s="126">
        <v>113</v>
      </c>
      <c r="B118" s="21"/>
      <c r="C118" s="21"/>
      <c r="D118" s="35">
        <v>3</v>
      </c>
      <c r="E118" s="35"/>
      <c r="F118" s="50"/>
      <c r="G118" s="181" t="s">
        <v>78</v>
      </c>
      <c r="H118" s="27">
        <v>20</v>
      </c>
      <c r="I118" s="28"/>
      <c r="J118" s="28"/>
      <c r="K118" s="29"/>
      <c r="L118" s="29"/>
      <c r="M118" s="97"/>
      <c r="N118" s="31"/>
      <c r="O118" s="218">
        <v>0</v>
      </c>
      <c r="P118" s="218">
        <v>0</v>
      </c>
      <c r="Q118" s="218">
        <v>0</v>
      </c>
      <c r="R118" s="219">
        <v>0</v>
      </c>
      <c r="S118" s="201">
        <f>T118+U118+V118</f>
        <v>709735</v>
      </c>
      <c r="T118" s="201">
        <v>709735</v>
      </c>
      <c r="U118" s="201">
        <v>0</v>
      </c>
      <c r="V118" s="202">
        <v>0</v>
      </c>
    </row>
    <row r="119" spans="1:22" x14ac:dyDescent="0.25">
      <c r="A119" s="126">
        <v>114</v>
      </c>
      <c r="B119" s="21"/>
      <c r="C119" s="21"/>
      <c r="D119" s="35">
        <v>4</v>
      </c>
      <c r="E119" s="35"/>
      <c r="F119" s="50"/>
      <c r="G119" s="238" t="s">
        <v>79</v>
      </c>
      <c r="H119" s="93">
        <f t="shared" ref="H119:N119" si="60">SUM(H120:H140)</f>
        <v>50</v>
      </c>
      <c r="I119" s="93">
        <f t="shared" si="60"/>
        <v>0</v>
      </c>
      <c r="J119" s="93">
        <f t="shared" si="60"/>
        <v>0</v>
      </c>
      <c r="K119" s="93">
        <f t="shared" si="60"/>
        <v>0</v>
      </c>
      <c r="L119" s="93">
        <f t="shared" si="60"/>
        <v>0</v>
      </c>
      <c r="M119" s="93">
        <f t="shared" si="60"/>
        <v>0</v>
      </c>
      <c r="N119" s="93">
        <f t="shared" si="60"/>
        <v>0</v>
      </c>
      <c r="O119" s="201">
        <f>P119+Q119+R119</f>
        <v>86834067</v>
      </c>
      <c r="P119" s="201">
        <v>86834067</v>
      </c>
      <c r="Q119" s="201">
        <v>0</v>
      </c>
      <c r="R119" s="202">
        <v>0</v>
      </c>
      <c r="S119" s="201">
        <f>T119+U119+V119</f>
        <v>86902557</v>
      </c>
      <c r="T119" s="201">
        <v>86902557</v>
      </c>
      <c r="U119" s="201">
        <v>0</v>
      </c>
      <c r="V119" s="202">
        <v>0</v>
      </c>
    </row>
    <row r="120" spans="1:22" x14ac:dyDescent="0.25">
      <c r="A120" s="126">
        <v>115</v>
      </c>
      <c r="B120" s="24"/>
      <c r="C120" s="24"/>
      <c r="D120" s="24"/>
      <c r="E120" s="69" t="s">
        <v>2</v>
      </c>
      <c r="F120" s="34"/>
      <c r="G120" s="34"/>
      <c r="H120" s="27">
        <v>10</v>
      </c>
      <c r="I120" s="28"/>
      <c r="J120" s="28"/>
      <c r="K120" s="29"/>
      <c r="L120" s="29"/>
      <c r="M120" s="97"/>
      <c r="N120" s="31"/>
      <c r="O120" s="206">
        <f>SUM(O104+O115)</f>
        <v>86834067</v>
      </c>
      <c r="P120" s="206">
        <f>P115+P104</f>
        <v>86834067</v>
      </c>
      <c r="Q120" s="206">
        <f>SUM(Q104+Q115)</f>
        <v>0</v>
      </c>
      <c r="R120" s="207">
        <f>SUM(R104+R115)</f>
        <v>0</v>
      </c>
      <c r="S120" s="206">
        <f>SUM(S104+S115)</f>
        <v>87612292</v>
      </c>
      <c r="T120" s="206">
        <f>T115+T104</f>
        <v>87612292</v>
      </c>
      <c r="U120" s="206">
        <f>SUM(U104+U115)</f>
        <v>0</v>
      </c>
      <c r="V120" s="207">
        <f>SUM(V104+V115)</f>
        <v>0</v>
      </c>
    </row>
    <row r="121" spans="1:22" x14ac:dyDescent="0.25">
      <c r="A121" s="126">
        <v>116</v>
      </c>
      <c r="B121" s="588" t="s">
        <v>22</v>
      </c>
      <c r="C121" s="589"/>
      <c r="D121" s="589"/>
      <c r="E121" s="589"/>
      <c r="F121" s="589"/>
      <c r="G121" s="590"/>
      <c r="H121" s="27"/>
      <c r="I121" s="28"/>
      <c r="J121" s="28"/>
      <c r="K121" s="29"/>
      <c r="L121" s="29"/>
      <c r="M121" s="97"/>
      <c r="N121" s="31"/>
      <c r="O121" s="206"/>
      <c r="P121" s="206"/>
      <c r="Q121" s="206"/>
      <c r="R121" s="207"/>
      <c r="S121" s="206"/>
      <c r="T121" s="206"/>
      <c r="U121" s="206"/>
      <c r="V121" s="207"/>
    </row>
    <row r="122" spans="1:22" x14ac:dyDescent="0.25">
      <c r="A122" s="126">
        <v>117</v>
      </c>
      <c r="B122" s="103"/>
      <c r="C122" s="453">
        <v>3</v>
      </c>
      <c r="D122" s="24"/>
      <c r="E122" s="69"/>
      <c r="F122" s="83" t="s">
        <v>0</v>
      </c>
      <c r="G122" s="34"/>
      <c r="H122" s="27"/>
      <c r="I122" s="28"/>
      <c r="J122" s="28"/>
      <c r="K122" s="29"/>
      <c r="L122" s="29"/>
      <c r="M122" s="97"/>
      <c r="N122" s="31"/>
      <c r="O122" s="224">
        <f t="shared" ref="O122:R122" si="61">SUM(O123:O132)</f>
        <v>30103844</v>
      </c>
      <c r="P122" s="224">
        <f t="shared" si="61"/>
        <v>27103088</v>
      </c>
      <c r="Q122" s="224">
        <f t="shared" si="61"/>
        <v>3000756</v>
      </c>
      <c r="R122" s="225">
        <f t="shared" si="61"/>
        <v>0</v>
      </c>
      <c r="S122" s="224">
        <f t="shared" ref="S122:V122" si="62">SUM(S123:S132)</f>
        <v>30103848</v>
      </c>
      <c r="T122" s="224">
        <f t="shared" si="62"/>
        <v>27103092</v>
      </c>
      <c r="U122" s="224">
        <f t="shared" si="62"/>
        <v>3000756</v>
      </c>
      <c r="V122" s="225">
        <f t="shared" si="62"/>
        <v>0</v>
      </c>
    </row>
    <row r="123" spans="1:22" x14ac:dyDescent="0.25">
      <c r="A123" s="126">
        <v>118</v>
      </c>
      <c r="B123" s="24"/>
      <c r="C123" s="24"/>
      <c r="D123" s="24">
        <v>1</v>
      </c>
      <c r="E123" s="24"/>
      <c r="F123" s="34"/>
      <c r="G123" s="237" t="s">
        <v>63</v>
      </c>
      <c r="H123" s="27"/>
      <c r="I123" s="28"/>
      <c r="J123" s="28"/>
      <c r="K123" s="29"/>
      <c r="L123" s="29"/>
      <c r="M123" s="97"/>
      <c r="N123" s="31"/>
      <c r="O123" s="201">
        <f>P123+Q123+R123</f>
        <v>0</v>
      </c>
      <c r="P123" s="201">
        <v>0</v>
      </c>
      <c r="Q123" s="201">
        <v>0</v>
      </c>
      <c r="R123" s="202">
        <v>0</v>
      </c>
      <c r="S123" s="201">
        <f>T123+U123+V123</f>
        <v>0</v>
      </c>
      <c r="T123" s="201">
        <v>0</v>
      </c>
      <c r="U123" s="201">
        <v>0</v>
      </c>
      <c r="V123" s="202">
        <v>0</v>
      </c>
    </row>
    <row r="124" spans="1:22" x14ac:dyDescent="0.25">
      <c r="A124" s="126">
        <v>119</v>
      </c>
      <c r="B124" s="24"/>
      <c r="C124" s="24"/>
      <c r="D124" s="35">
        <v>2</v>
      </c>
      <c r="E124" s="35"/>
      <c r="F124" s="50"/>
      <c r="G124" s="238" t="s">
        <v>64</v>
      </c>
      <c r="H124" s="27"/>
      <c r="I124" s="28"/>
      <c r="J124" s="28"/>
      <c r="K124" s="29"/>
      <c r="L124" s="29"/>
      <c r="M124" s="97"/>
      <c r="N124" s="31"/>
      <c r="O124" s="201">
        <f t="shared" ref="O124:O132" si="63">P124+Q124+R124</f>
        <v>3379800</v>
      </c>
      <c r="P124" s="201">
        <v>1017000</v>
      </c>
      <c r="Q124" s="201">
        <v>2362800</v>
      </c>
      <c r="R124" s="202">
        <v>0</v>
      </c>
      <c r="S124" s="201">
        <f t="shared" ref="S124:S125" si="64">T124+U124+V124</f>
        <v>3379800</v>
      </c>
      <c r="T124" s="201">
        <v>1017000</v>
      </c>
      <c r="U124" s="201">
        <v>2362800</v>
      </c>
      <c r="V124" s="202">
        <v>0</v>
      </c>
    </row>
    <row r="125" spans="1:22" x14ac:dyDescent="0.25">
      <c r="A125" s="126">
        <v>120</v>
      </c>
      <c r="B125" s="24"/>
      <c r="C125" s="24"/>
      <c r="D125" s="24">
        <v>3</v>
      </c>
      <c r="E125" s="24"/>
      <c r="F125" s="34"/>
      <c r="G125" s="237" t="s">
        <v>65</v>
      </c>
      <c r="H125" s="27"/>
      <c r="I125" s="28"/>
      <c r="J125" s="28"/>
      <c r="K125" s="29"/>
      <c r="L125" s="29"/>
      <c r="M125" s="97"/>
      <c r="N125" s="31"/>
      <c r="O125" s="201">
        <f t="shared" si="63"/>
        <v>0</v>
      </c>
      <c r="P125" s="201">
        <v>0</v>
      </c>
      <c r="Q125" s="201">
        <v>0</v>
      </c>
      <c r="R125" s="202">
        <v>0</v>
      </c>
      <c r="S125" s="201">
        <f t="shared" si="64"/>
        <v>0</v>
      </c>
      <c r="T125" s="201">
        <v>0</v>
      </c>
      <c r="U125" s="201">
        <v>0</v>
      </c>
      <c r="V125" s="202">
        <v>0</v>
      </c>
    </row>
    <row r="126" spans="1:22" x14ac:dyDescent="0.25">
      <c r="A126" s="126">
        <v>121</v>
      </c>
      <c r="B126" s="24"/>
      <c r="C126" s="24"/>
      <c r="D126" s="24">
        <v>4</v>
      </c>
      <c r="E126" s="24"/>
      <c r="F126" s="34"/>
      <c r="G126" s="237" t="s">
        <v>66</v>
      </c>
      <c r="H126" s="27"/>
      <c r="I126" s="28"/>
      <c r="J126" s="28"/>
      <c r="K126" s="29"/>
      <c r="L126" s="29"/>
      <c r="M126" s="97"/>
      <c r="N126" s="31"/>
      <c r="O126" s="201">
        <f>P126+Q126+R126</f>
        <v>70000</v>
      </c>
      <c r="P126" s="201">
        <v>70000</v>
      </c>
      <c r="Q126" s="201">
        <v>0</v>
      </c>
      <c r="R126" s="202">
        <v>0</v>
      </c>
      <c r="S126" s="201">
        <f>T126+U126+V126</f>
        <v>70000</v>
      </c>
      <c r="T126" s="201">
        <v>70000</v>
      </c>
      <c r="U126" s="201">
        <v>0</v>
      </c>
      <c r="V126" s="202">
        <v>0</v>
      </c>
    </row>
    <row r="127" spans="1:22" x14ac:dyDescent="0.25">
      <c r="A127" s="126">
        <v>122</v>
      </c>
      <c r="B127" s="24"/>
      <c r="C127" s="24"/>
      <c r="D127" s="24">
        <v>5</v>
      </c>
      <c r="E127" s="24"/>
      <c r="F127" s="34"/>
      <c r="G127" s="221" t="s">
        <v>67</v>
      </c>
      <c r="H127" s="27"/>
      <c r="I127" s="28"/>
      <c r="J127" s="28"/>
      <c r="K127" s="29"/>
      <c r="L127" s="29"/>
      <c r="M127" s="97"/>
      <c r="N127" s="31"/>
      <c r="O127" s="201">
        <f>P127+Q127+R127</f>
        <v>20268896</v>
      </c>
      <c r="P127" s="201">
        <v>20268896</v>
      </c>
      <c r="Q127" s="457">
        <v>0</v>
      </c>
      <c r="R127" s="202">
        <v>0</v>
      </c>
      <c r="S127" s="201">
        <f>T127+U127+V127</f>
        <v>20268896</v>
      </c>
      <c r="T127" s="201">
        <v>20268896</v>
      </c>
      <c r="U127" s="457">
        <v>0</v>
      </c>
      <c r="V127" s="202">
        <v>0</v>
      </c>
    </row>
    <row r="128" spans="1:22" x14ac:dyDescent="0.25">
      <c r="A128" s="126">
        <v>123</v>
      </c>
      <c r="B128" s="24"/>
      <c r="C128" s="24"/>
      <c r="D128" s="24">
        <v>6</v>
      </c>
      <c r="E128" s="24"/>
      <c r="F128" s="51"/>
      <c r="G128" s="239" t="s">
        <v>68</v>
      </c>
      <c r="H128" s="27"/>
      <c r="I128" s="28"/>
      <c r="J128" s="28"/>
      <c r="K128" s="29"/>
      <c r="L128" s="29"/>
      <c r="M128" s="97"/>
      <c r="N128" s="31"/>
      <c r="O128" s="201">
        <f t="shared" si="63"/>
        <v>6385148</v>
      </c>
      <c r="P128" s="201">
        <v>5747192</v>
      </c>
      <c r="Q128" s="201">
        <v>637956</v>
      </c>
      <c r="R128" s="202">
        <v>0</v>
      </c>
      <c r="S128" s="201">
        <f t="shared" ref="S128:S132" si="65">T128+U128+V128</f>
        <v>6385148</v>
      </c>
      <c r="T128" s="201">
        <v>5747192</v>
      </c>
      <c r="U128" s="201">
        <v>637956</v>
      </c>
      <c r="V128" s="202">
        <v>0</v>
      </c>
    </row>
    <row r="129" spans="1:22" x14ac:dyDescent="0.25">
      <c r="A129" s="126">
        <v>124</v>
      </c>
      <c r="B129" s="24"/>
      <c r="C129" s="24"/>
      <c r="D129" s="34">
        <v>7</v>
      </c>
      <c r="E129" s="34"/>
      <c r="F129" s="55"/>
      <c r="G129" s="240" t="s">
        <v>69</v>
      </c>
      <c r="H129" s="27"/>
      <c r="I129" s="28"/>
      <c r="J129" s="28"/>
      <c r="K129" s="29"/>
      <c r="L129" s="29"/>
      <c r="M129" s="97"/>
      <c r="N129" s="31"/>
      <c r="O129" s="201">
        <f t="shared" si="63"/>
        <v>0</v>
      </c>
      <c r="P129" s="201">
        <v>0</v>
      </c>
      <c r="Q129" s="201">
        <v>0</v>
      </c>
      <c r="R129" s="202">
        <v>0</v>
      </c>
      <c r="S129" s="201">
        <f t="shared" si="65"/>
        <v>0</v>
      </c>
      <c r="T129" s="201">
        <v>0</v>
      </c>
      <c r="U129" s="201">
        <v>0</v>
      </c>
      <c r="V129" s="202">
        <v>0</v>
      </c>
    </row>
    <row r="130" spans="1:22" x14ac:dyDescent="0.25">
      <c r="A130" s="126">
        <v>125</v>
      </c>
      <c r="B130" s="24"/>
      <c r="C130" s="24"/>
      <c r="D130" s="34">
        <v>8</v>
      </c>
      <c r="E130" s="34"/>
      <c r="F130" s="56"/>
      <c r="G130" s="237" t="s">
        <v>70</v>
      </c>
      <c r="H130" s="27"/>
      <c r="I130" s="28"/>
      <c r="J130" s="28"/>
      <c r="K130" s="29"/>
      <c r="L130" s="29"/>
      <c r="M130" s="97"/>
      <c r="N130" s="31"/>
      <c r="O130" s="201">
        <f t="shared" si="63"/>
        <v>0</v>
      </c>
      <c r="P130" s="201">
        <v>0</v>
      </c>
      <c r="Q130" s="201">
        <v>0</v>
      </c>
      <c r="R130" s="202">
        <v>0</v>
      </c>
      <c r="S130" s="201">
        <f t="shared" si="65"/>
        <v>1</v>
      </c>
      <c r="T130" s="201">
        <v>1</v>
      </c>
      <c r="U130" s="201">
        <v>0</v>
      </c>
      <c r="V130" s="202">
        <v>0</v>
      </c>
    </row>
    <row r="131" spans="1:22" x14ac:dyDescent="0.25">
      <c r="A131" s="126">
        <v>126</v>
      </c>
      <c r="B131" s="24"/>
      <c r="C131" s="24"/>
      <c r="D131" s="50">
        <v>9</v>
      </c>
      <c r="E131" s="50"/>
      <c r="F131" s="57"/>
      <c r="G131" s="238" t="s">
        <v>71</v>
      </c>
      <c r="H131" s="27"/>
      <c r="I131" s="28"/>
      <c r="J131" s="28"/>
      <c r="K131" s="29"/>
      <c r="L131" s="29"/>
      <c r="M131" s="97"/>
      <c r="N131" s="31"/>
      <c r="O131" s="201">
        <f t="shared" si="63"/>
        <v>0</v>
      </c>
      <c r="P131" s="201">
        <v>0</v>
      </c>
      <c r="Q131" s="201">
        <v>0</v>
      </c>
      <c r="R131" s="202">
        <v>0</v>
      </c>
      <c r="S131" s="201">
        <f t="shared" si="65"/>
        <v>3</v>
      </c>
      <c r="T131" s="201">
        <v>3</v>
      </c>
      <c r="U131" s="201">
        <v>0</v>
      </c>
      <c r="V131" s="202">
        <v>0</v>
      </c>
    </row>
    <row r="132" spans="1:22" x14ac:dyDescent="0.25">
      <c r="A132" s="126">
        <v>127</v>
      </c>
      <c r="B132" s="24"/>
      <c r="C132" s="24"/>
      <c r="D132" s="34">
        <v>10</v>
      </c>
      <c r="E132" s="34"/>
      <c r="F132" s="58"/>
      <c r="G132" s="1" t="s">
        <v>72</v>
      </c>
      <c r="H132" s="27"/>
      <c r="I132" s="28"/>
      <c r="J132" s="28"/>
      <c r="K132" s="29"/>
      <c r="L132" s="29"/>
      <c r="M132" s="97"/>
      <c r="N132" s="31"/>
      <c r="O132" s="201">
        <f t="shared" si="63"/>
        <v>0</v>
      </c>
      <c r="P132" s="201">
        <v>0</v>
      </c>
      <c r="Q132" s="201">
        <v>0</v>
      </c>
      <c r="R132" s="202">
        <v>0</v>
      </c>
      <c r="S132" s="201">
        <f t="shared" si="65"/>
        <v>0</v>
      </c>
      <c r="T132" s="201">
        <v>0</v>
      </c>
      <c r="U132" s="201">
        <v>0</v>
      </c>
      <c r="V132" s="202">
        <v>0</v>
      </c>
    </row>
    <row r="133" spans="1:22" x14ac:dyDescent="0.25">
      <c r="A133" s="126">
        <v>128</v>
      </c>
      <c r="B133" s="24"/>
      <c r="C133" s="453">
        <v>4</v>
      </c>
      <c r="D133" s="24"/>
      <c r="E133" s="69"/>
      <c r="F133" s="38" t="s">
        <v>33</v>
      </c>
      <c r="G133" s="34"/>
      <c r="H133" s="27"/>
      <c r="I133" s="28"/>
      <c r="J133" s="28"/>
      <c r="K133" s="29"/>
      <c r="L133" s="29"/>
      <c r="M133" s="97"/>
      <c r="N133" s="31"/>
      <c r="O133" s="224">
        <f t="shared" ref="O133:R133" si="66">SUM(O134:O137)</f>
        <v>56536939</v>
      </c>
      <c r="P133" s="224">
        <f t="shared" si="66"/>
        <v>55191235</v>
      </c>
      <c r="Q133" s="224">
        <f t="shared" si="66"/>
        <v>1345704</v>
      </c>
      <c r="R133" s="225">
        <f t="shared" si="66"/>
        <v>0</v>
      </c>
      <c r="S133" s="224">
        <f t="shared" ref="S133:V133" si="67">SUM(S134:S137)</f>
        <v>55388205</v>
      </c>
      <c r="T133" s="224">
        <f t="shared" si="67"/>
        <v>54042501</v>
      </c>
      <c r="U133" s="224">
        <f t="shared" si="67"/>
        <v>1345704</v>
      </c>
      <c r="V133" s="225">
        <f t="shared" si="67"/>
        <v>0</v>
      </c>
    </row>
    <row r="134" spans="1:22" x14ac:dyDescent="0.25">
      <c r="A134" s="126">
        <v>129</v>
      </c>
      <c r="B134" s="24"/>
      <c r="C134" s="24"/>
      <c r="D134" s="24">
        <v>1</v>
      </c>
      <c r="E134" s="69"/>
      <c r="F134" s="34"/>
      <c r="G134" s="238" t="s">
        <v>76</v>
      </c>
      <c r="H134" s="27"/>
      <c r="I134" s="28"/>
      <c r="J134" s="28"/>
      <c r="K134" s="29"/>
      <c r="L134" s="29"/>
      <c r="M134" s="97"/>
      <c r="N134" s="31"/>
      <c r="O134" s="201">
        <f>P134+Q134+R134</f>
        <v>0</v>
      </c>
      <c r="P134" s="201">
        <v>0</v>
      </c>
      <c r="Q134" s="201">
        <v>0</v>
      </c>
      <c r="R134" s="202">
        <v>0</v>
      </c>
      <c r="S134" s="201">
        <f>T134+U134+V134</f>
        <v>0</v>
      </c>
      <c r="T134" s="201">
        <v>0</v>
      </c>
      <c r="U134" s="201">
        <v>0</v>
      </c>
      <c r="V134" s="202">
        <v>0</v>
      </c>
    </row>
    <row r="135" spans="1:22" x14ac:dyDescent="0.25">
      <c r="A135" s="126">
        <v>130</v>
      </c>
      <c r="B135" s="24"/>
      <c r="C135" s="24"/>
      <c r="D135" s="24">
        <v>2</v>
      </c>
      <c r="E135" s="69"/>
      <c r="F135" s="34"/>
      <c r="G135" s="238" t="s">
        <v>77</v>
      </c>
      <c r="H135" s="27"/>
      <c r="I135" s="28"/>
      <c r="J135" s="28"/>
      <c r="K135" s="29"/>
      <c r="L135" s="29"/>
      <c r="M135" s="97"/>
      <c r="N135" s="31"/>
      <c r="O135" s="201">
        <f t="shared" ref="O135:O136" si="68">P135+Q135+R135</f>
        <v>0</v>
      </c>
      <c r="P135" s="201">
        <v>0</v>
      </c>
      <c r="Q135" s="201">
        <v>0</v>
      </c>
      <c r="R135" s="202">
        <v>0</v>
      </c>
      <c r="S135" s="201">
        <f t="shared" ref="S135:S136" si="69">T135+U135+V135</f>
        <v>0</v>
      </c>
      <c r="T135" s="201">
        <v>0</v>
      </c>
      <c r="U135" s="201">
        <v>0</v>
      </c>
      <c r="V135" s="202">
        <v>0</v>
      </c>
    </row>
    <row r="136" spans="1:22" x14ac:dyDescent="0.25">
      <c r="A136" s="126">
        <v>131</v>
      </c>
      <c r="B136" s="24"/>
      <c r="C136" s="24"/>
      <c r="D136" s="24">
        <v>3</v>
      </c>
      <c r="E136" s="69"/>
      <c r="F136" s="34"/>
      <c r="G136" s="181" t="s">
        <v>78</v>
      </c>
      <c r="H136" s="27"/>
      <c r="I136" s="28"/>
      <c r="J136" s="28"/>
      <c r="K136" s="29"/>
      <c r="L136" s="29"/>
      <c r="M136" s="97"/>
      <c r="N136" s="31"/>
      <c r="O136" s="201">
        <f t="shared" si="68"/>
        <v>0</v>
      </c>
      <c r="P136" s="201">
        <v>0</v>
      </c>
      <c r="Q136" s="201">
        <v>0</v>
      </c>
      <c r="R136" s="202">
        <v>0</v>
      </c>
      <c r="S136" s="201">
        <f t="shared" si="69"/>
        <v>902214</v>
      </c>
      <c r="T136" s="201">
        <v>902214</v>
      </c>
      <c r="U136" s="201">
        <v>0</v>
      </c>
      <c r="V136" s="202">
        <v>0</v>
      </c>
    </row>
    <row r="137" spans="1:22" x14ac:dyDescent="0.25">
      <c r="A137" s="126">
        <v>132</v>
      </c>
      <c r="B137" s="24"/>
      <c r="C137" s="24"/>
      <c r="D137" s="24">
        <v>4</v>
      </c>
      <c r="E137" s="69"/>
      <c r="F137" s="34"/>
      <c r="G137" s="238" t="s">
        <v>79</v>
      </c>
      <c r="H137" s="27"/>
      <c r="I137" s="28"/>
      <c r="J137" s="28"/>
      <c r="K137" s="29"/>
      <c r="L137" s="29"/>
      <c r="M137" s="97"/>
      <c r="N137" s="31"/>
      <c r="O137" s="201">
        <f>P137+Q137+R137</f>
        <v>56536939</v>
      </c>
      <c r="P137" s="201">
        <v>55191235</v>
      </c>
      <c r="Q137" s="201">
        <v>1345704</v>
      </c>
      <c r="R137" s="202">
        <v>0</v>
      </c>
      <c r="S137" s="201">
        <f>T137+U137+V137</f>
        <v>54485991</v>
      </c>
      <c r="T137" s="201">
        <v>53140287</v>
      </c>
      <c r="U137" s="201">
        <v>1345704</v>
      </c>
      <c r="V137" s="202">
        <v>0</v>
      </c>
    </row>
    <row r="138" spans="1:22" x14ac:dyDescent="0.25">
      <c r="A138" s="126">
        <v>133</v>
      </c>
      <c r="B138" s="24"/>
      <c r="C138" s="24"/>
      <c r="D138" s="24"/>
      <c r="E138" s="69" t="s">
        <v>2</v>
      </c>
      <c r="F138" s="34"/>
      <c r="G138" s="34"/>
      <c r="H138" s="27"/>
      <c r="I138" s="28"/>
      <c r="J138" s="28"/>
      <c r="K138" s="29"/>
      <c r="L138" s="29"/>
      <c r="M138" s="97"/>
      <c r="N138" s="31"/>
      <c r="O138" s="206">
        <f>O122+O133</f>
        <v>86640783</v>
      </c>
      <c r="P138" s="206">
        <f>SUM(P122+P133)</f>
        <v>82294323</v>
      </c>
      <c r="Q138" s="206">
        <f>SUM(Q122+Q133)</f>
        <v>4346460</v>
      </c>
      <c r="R138" s="207">
        <f>SUM(R122+R133)</f>
        <v>0</v>
      </c>
      <c r="S138" s="206">
        <f>S122+S133</f>
        <v>85492053</v>
      </c>
      <c r="T138" s="206">
        <f>SUM(T122+T133)</f>
        <v>81145593</v>
      </c>
      <c r="U138" s="206">
        <f>SUM(U122+U133)</f>
        <v>4346460</v>
      </c>
      <c r="V138" s="207">
        <f>SUM(V122+V133)</f>
        <v>0</v>
      </c>
    </row>
    <row r="139" spans="1:22" x14ac:dyDescent="0.25">
      <c r="A139" s="126">
        <v>134</v>
      </c>
      <c r="B139" s="81" t="s">
        <v>91</v>
      </c>
      <c r="C139" s="81"/>
      <c r="D139" s="81"/>
      <c r="E139" s="81"/>
      <c r="F139" s="84"/>
      <c r="G139" s="84"/>
      <c r="H139" s="27">
        <v>10</v>
      </c>
      <c r="I139" s="28"/>
      <c r="J139" s="28"/>
      <c r="K139" s="29"/>
      <c r="L139" s="29"/>
      <c r="M139" s="97"/>
      <c r="N139" s="31"/>
      <c r="O139" s="218"/>
      <c r="P139" s="218"/>
      <c r="Q139" s="218"/>
      <c r="R139" s="219"/>
      <c r="S139" s="218"/>
      <c r="T139" s="218"/>
      <c r="U139" s="218"/>
      <c r="V139" s="219"/>
    </row>
    <row r="140" spans="1:22" x14ac:dyDescent="0.25">
      <c r="A140" s="126">
        <v>135</v>
      </c>
      <c r="B140" s="21">
        <v>1</v>
      </c>
      <c r="C140" s="21"/>
      <c r="D140" s="21"/>
      <c r="E140" s="21" t="s">
        <v>52</v>
      </c>
      <c r="F140" s="22"/>
      <c r="G140" s="22"/>
      <c r="H140" s="27">
        <v>30</v>
      </c>
      <c r="I140" s="28"/>
      <c r="J140" s="28"/>
      <c r="K140" s="29"/>
      <c r="L140" s="29"/>
      <c r="M140" s="97"/>
      <c r="N140" s="31"/>
      <c r="O140" s="206">
        <f>P140+Q140</f>
        <v>671772385</v>
      </c>
      <c r="P140" s="206">
        <f>SUM(P141:P150)</f>
        <v>641381208</v>
      </c>
      <c r="Q140" s="206">
        <f>SUM(Q141:Q150)</f>
        <v>30391177</v>
      </c>
      <c r="R140" s="207">
        <f>SUM(R141:R150)</f>
        <v>0</v>
      </c>
      <c r="S140" s="206">
        <f>T140+U140+V140</f>
        <v>857057557</v>
      </c>
      <c r="T140" s="206">
        <f>SUM(T141:T150)</f>
        <v>824294634</v>
      </c>
      <c r="U140" s="206">
        <f>SUM(U141:U150)</f>
        <v>30391177</v>
      </c>
      <c r="V140" s="207">
        <f>SUM(V141:V150)</f>
        <v>2371746</v>
      </c>
    </row>
    <row r="141" spans="1:22" x14ac:dyDescent="0.25">
      <c r="A141" s="126">
        <v>136</v>
      </c>
      <c r="B141" s="24"/>
      <c r="C141" s="25">
        <v>1</v>
      </c>
      <c r="D141" s="25"/>
      <c r="E141" s="25"/>
      <c r="F141" s="26" t="s">
        <v>26</v>
      </c>
      <c r="G141" s="26"/>
      <c r="H141" s="93">
        <v>1</v>
      </c>
      <c r="I141" s="94"/>
      <c r="J141" s="94"/>
      <c r="K141" s="95"/>
      <c r="L141" s="95"/>
      <c r="M141" s="86"/>
      <c r="N141" s="96"/>
      <c r="O141" s="199">
        <f t="shared" ref="O141:R141" si="70">O9</f>
        <v>277624252</v>
      </c>
      <c r="P141" s="199">
        <f t="shared" si="70"/>
        <v>267120545</v>
      </c>
      <c r="Q141" s="199">
        <f t="shared" si="70"/>
        <v>10503707</v>
      </c>
      <c r="R141" s="200">
        <f t="shared" si="70"/>
        <v>0</v>
      </c>
      <c r="S141" s="199">
        <f t="shared" ref="S141:V141" si="71">S9</f>
        <v>325233907</v>
      </c>
      <c r="T141" s="199">
        <f t="shared" si="71"/>
        <v>314730200</v>
      </c>
      <c r="U141" s="199">
        <f t="shared" si="71"/>
        <v>10503707</v>
      </c>
      <c r="V141" s="200">
        <f t="shared" si="71"/>
        <v>0</v>
      </c>
    </row>
    <row r="142" spans="1:22" s="128" customFormat="1" x14ac:dyDescent="0.25">
      <c r="A142" s="126">
        <v>137</v>
      </c>
      <c r="B142" s="69"/>
      <c r="C142" s="37">
        <v>2</v>
      </c>
      <c r="D142" s="37"/>
      <c r="E142" s="37"/>
      <c r="F142" s="38" t="s">
        <v>28</v>
      </c>
      <c r="G142" s="38"/>
      <c r="H142" s="23">
        <f t="shared" ref="H142:N142" si="72">SUM(H143:H143)</f>
        <v>11397</v>
      </c>
      <c r="I142" s="23">
        <f t="shared" si="72"/>
        <v>0</v>
      </c>
      <c r="J142" s="23">
        <f t="shared" si="72"/>
        <v>0</v>
      </c>
      <c r="K142" s="23">
        <f t="shared" si="72"/>
        <v>0</v>
      </c>
      <c r="L142" s="23">
        <f t="shared" si="72"/>
        <v>0</v>
      </c>
      <c r="M142" s="23">
        <f t="shared" si="72"/>
        <v>0</v>
      </c>
      <c r="N142" s="23">
        <f t="shared" si="72"/>
        <v>0</v>
      </c>
      <c r="O142" s="199">
        <f t="shared" ref="O142:R142" si="73">O16</f>
        <v>96390000</v>
      </c>
      <c r="P142" s="199">
        <f t="shared" si="73"/>
        <v>96390000</v>
      </c>
      <c r="Q142" s="199">
        <f t="shared" si="73"/>
        <v>0</v>
      </c>
      <c r="R142" s="200">
        <f t="shared" si="73"/>
        <v>0</v>
      </c>
      <c r="S142" s="199">
        <f>S16</f>
        <v>104274245</v>
      </c>
      <c r="T142" s="199">
        <f t="shared" ref="T142:V142" si="74">T16</f>
        <v>104274245</v>
      </c>
      <c r="U142" s="199">
        <f t="shared" si="74"/>
        <v>0</v>
      </c>
      <c r="V142" s="200">
        <f t="shared" si="74"/>
        <v>0</v>
      </c>
    </row>
    <row r="143" spans="1:22" s="128" customFormat="1" x14ac:dyDescent="0.25">
      <c r="A143" s="126">
        <v>138</v>
      </c>
      <c r="B143" s="104"/>
      <c r="C143" s="37">
        <v>3</v>
      </c>
      <c r="D143" s="37"/>
      <c r="E143" s="37"/>
      <c r="F143" s="38" t="s">
        <v>0</v>
      </c>
      <c r="G143" s="38"/>
      <c r="H143" s="27">
        <v>11397</v>
      </c>
      <c r="I143" s="28"/>
      <c r="J143" s="28"/>
      <c r="K143" s="105"/>
      <c r="L143" s="105"/>
      <c r="M143" s="105"/>
      <c r="N143" s="106"/>
      <c r="O143" s="199">
        <f t="shared" ref="O143:R143" si="75">O22+O67+O86+O104+O122</f>
        <v>43842844</v>
      </c>
      <c r="P143" s="199">
        <f t="shared" si="75"/>
        <v>40252088</v>
      </c>
      <c r="Q143" s="199">
        <f t="shared" si="75"/>
        <v>3590756</v>
      </c>
      <c r="R143" s="200">
        <f t="shared" si="75"/>
        <v>0</v>
      </c>
      <c r="S143" s="199">
        <f>S22+S67+S86+S104+S122</f>
        <v>46265698</v>
      </c>
      <c r="T143" s="199">
        <f t="shared" ref="T143:V143" si="76">T22+T67+T86+T104+T122</f>
        <v>40303196</v>
      </c>
      <c r="U143" s="199">
        <f t="shared" si="76"/>
        <v>3590756</v>
      </c>
      <c r="V143" s="200">
        <f t="shared" si="76"/>
        <v>2371746</v>
      </c>
    </row>
    <row r="144" spans="1:22" s="127" customFormat="1" x14ac:dyDescent="0.25">
      <c r="A144" s="126">
        <v>139</v>
      </c>
      <c r="B144" s="75"/>
      <c r="C144" s="38">
        <v>4</v>
      </c>
      <c r="D144" s="38"/>
      <c r="E144" s="38"/>
      <c r="F144" s="59" t="s">
        <v>31</v>
      </c>
      <c r="G144" s="60"/>
      <c r="H144" s="76">
        <f t="shared" ref="H144:N144" si="77">H114+H142+H141</f>
        <v>11398</v>
      </c>
      <c r="I144" s="76" t="e">
        <f t="shared" si="77"/>
        <v>#REF!</v>
      </c>
      <c r="J144" s="76" t="e">
        <f t="shared" si="77"/>
        <v>#REF!</v>
      </c>
      <c r="K144" s="76" t="e">
        <f t="shared" si="77"/>
        <v>#REF!</v>
      </c>
      <c r="L144" s="76" t="e">
        <f t="shared" si="77"/>
        <v>#REF!</v>
      </c>
      <c r="M144" s="76" t="e">
        <f t="shared" si="77"/>
        <v>#REF!</v>
      </c>
      <c r="N144" s="76" t="e">
        <f t="shared" si="77"/>
        <v>#REF!</v>
      </c>
      <c r="O144" s="199">
        <f t="shared" ref="O144:R144" si="78">O33</f>
        <v>0</v>
      </c>
      <c r="P144" s="199">
        <f t="shared" si="78"/>
        <v>0</v>
      </c>
      <c r="Q144" s="199">
        <f t="shared" si="78"/>
        <v>0</v>
      </c>
      <c r="R144" s="200">
        <f t="shared" si="78"/>
        <v>0</v>
      </c>
      <c r="S144" s="199">
        <f t="shared" ref="S144:V144" si="79">S33</f>
        <v>0</v>
      </c>
      <c r="T144" s="199">
        <f t="shared" si="79"/>
        <v>0</v>
      </c>
      <c r="U144" s="199">
        <f t="shared" si="79"/>
        <v>0</v>
      </c>
      <c r="V144" s="200">
        <f t="shared" si="79"/>
        <v>0</v>
      </c>
    </row>
    <row r="145" spans="1:22" ht="23.25" hidden="1" customHeight="1" x14ac:dyDescent="0.25">
      <c r="A145" s="126">
        <v>138</v>
      </c>
      <c r="B145" s="107"/>
      <c r="C145" s="107"/>
      <c r="D145" s="107"/>
      <c r="E145" s="107"/>
      <c r="F145" s="107"/>
      <c r="G145" s="107"/>
      <c r="H145" s="27"/>
      <c r="I145" s="108"/>
      <c r="J145" s="108"/>
      <c r="K145" s="109"/>
      <c r="L145" s="109"/>
      <c r="M145" s="110"/>
      <c r="N145" s="109"/>
      <c r="O145" s="226"/>
      <c r="P145" s="226"/>
      <c r="Q145" s="226"/>
      <c r="R145" s="227"/>
      <c r="S145" s="226"/>
      <c r="T145" s="226"/>
      <c r="U145" s="226"/>
      <c r="V145" s="227"/>
    </row>
    <row r="146" spans="1:22" ht="16.5" hidden="1" customHeight="1" x14ac:dyDescent="0.25">
      <c r="A146" s="126">
        <v>139</v>
      </c>
      <c r="B146" s="111"/>
      <c r="C146" s="111"/>
      <c r="D146" s="111"/>
      <c r="E146" s="111"/>
      <c r="F146" s="111"/>
      <c r="G146" s="112"/>
      <c r="H146" s="27"/>
      <c r="I146" s="113"/>
      <c r="J146" s="113"/>
      <c r="K146" s="113"/>
      <c r="L146" s="113"/>
      <c r="M146" s="114"/>
      <c r="N146" s="113"/>
      <c r="O146" s="228"/>
      <c r="P146" s="228"/>
      <c r="Q146" s="228"/>
      <c r="R146" s="229"/>
      <c r="S146" s="228"/>
      <c r="T146" s="228"/>
      <c r="U146" s="228"/>
      <c r="V146" s="229"/>
    </row>
    <row r="147" spans="1:22" hidden="1" x14ac:dyDescent="0.25">
      <c r="A147" s="126">
        <v>140</v>
      </c>
      <c r="B147" s="111"/>
      <c r="C147" s="111"/>
      <c r="D147" s="111"/>
      <c r="E147" s="111"/>
      <c r="F147" s="111"/>
      <c r="G147" s="115"/>
      <c r="H147" s="27"/>
      <c r="I147" s="108"/>
      <c r="J147" s="108"/>
      <c r="K147" s="109"/>
      <c r="L147" s="109"/>
      <c r="M147" s="110"/>
      <c r="N147" s="109"/>
      <c r="O147" s="226"/>
      <c r="P147" s="226"/>
      <c r="Q147" s="226"/>
      <c r="R147" s="227"/>
      <c r="S147" s="226"/>
      <c r="T147" s="226"/>
      <c r="U147" s="226"/>
      <c r="V147" s="227"/>
    </row>
    <row r="148" spans="1:22" ht="4.5" hidden="1" customHeight="1" x14ac:dyDescent="0.25">
      <c r="A148" s="126">
        <v>141</v>
      </c>
      <c r="B148" s="107"/>
      <c r="C148" s="107"/>
      <c r="D148" s="107"/>
      <c r="E148" s="107"/>
      <c r="F148" s="107"/>
      <c r="G148" s="107"/>
      <c r="H148" s="27"/>
      <c r="I148" s="108"/>
      <c r="J148" s="108"/>
      <c r="K148" s="109"/>
      <c r="L148" s="109"/>
      <c r="M148" s="110"/>
      <c r="N148" s="109"/>
      <c r="O148" s="226"/>
      <c r="P148" s="226"/>
      <c r="Q148" s="226"/>
      <c r="R148" s="227"/>
      <c r="S148" s="226"/>
      <c r="T148" s="226"/>
      <c r="U148" s="226"/>
      <c r="V148" s="227"/>
    </row>
    <row r="149" spans="1:22" ht="7.5" hidden="1" customHeight="1" x14ac:dyDescent="0.25">
      <c r="A149" s="126">
        <v>142</v>
      </c>
      <c r="B149" s="111"/>
      <c r="C149" s="111"/>
      <c r="D149" s="111"/>
      <c r="E149" s="111"/>
      <c r="F149" s="111"/>
      <c r="G149" s="112"/>
      <c r="H149" s="27"/>
      <c r="I149" s="113"/>
      <c r="J149" s="113"/>
      <c r="K149" s="113"/>
      <c r="L149" s="113"/>
      <c r="M149" s="114"/>
      <c r="N149" s="113"/>
      <c r="O149" s="228"/>
      <c r="P149" s="228"/>
      <c r="Q149" s="228"/>
      <c r="R149" s="229"/>
      <c r="S149" s="228"/>
      <c r="T149" s="228"/>
      <c r="U149" s="228"/>
      <c r="V149" s="229"/>
    </row>
    <row r="150" spans="1:22" x14ac:dyDescent="0.25">
      <c r="A150" s="126">
        <v>140</v>
      </c>
      <c r="B150" s="84"/>
      <c r="C150" s="37">
        <v>5</v>
      </c>
      <c r="D150" s="37"/>
      <c r="E150" s="37"/>
      <c r="F150" s="38" t="s">
        <v>33</v>
      </c>
      <c r="G150" s="38"/>
      <c r="H150" s="76"/>
      <c r="I150" s="89"/>
      <c r="J150" s="89"/>
      <c r="K150" s="89"/>
      <c r="L150" s="89"/>
      <c r="M150" s="89"/>
      <c r="N150" s="76"/>
      <c r="O150" s="199">
        <f>O37+O83+O101+O115+O133</f>
        <v>253915289</v>
      </c>
      <c r="P150" s="199">
        <f>P37+P83+P101+P115+P133</f>
        <v>237618575</v>
      </c>
      <c r="Q150" s="199">
        <f>Q37+Q83+Q101+Q115+Q133</f>
        <v>16296714</v>
      </c>
      <c r="R150" s="200">
        <f t="shared" ref="R150:V150" si="80">R37+R79+R97+R115+R133</f>
        <v>0</v>
      </c>
      <c r="S150" s="199">
        <f>S37+S79+S97+S115+S133</f>
        <v>381283707</v>
      </c>
      <c r="T150" s="199">
        <f t="shared" si="80"/>
        <v>364986993</v>
      </c>
      <c r="U150" s="199">
        <f t="shared" si="80"/>
        <v>16296714</v>
      </c>
      <c r="V150" s="200">
        <f t="shared" si="80"/>
        <v>0</v>
      </c>
    </row>
    <row r="151" spans="1:22" x14ac:dyDescent="0.25">
      <c r="A151" s="126">
        <v>141</v>
      </c>
      <c r="B151" s="69">
        <v>2</v>
      </c>
      <c r="C151" s="69"/>
      <c r="D151" s="69"/>
      <c r="E151" s="69" t="s">
        <v>80</v>
      </c>
      <c r="F151" s="70"/>
      <c r="G151" s="70"/>
      <c r="H151" s="76">
        <v>0</v>
      </c>
      <c r="I151" s="89"/>
      <c r="J151" s="89"/>
      <c r="K151" s="89"/>
      <c r="L151" s="89"/>
      <c r="M151" s="89"/>
      <c r="N151" s="76"/>
      <c r="O151" s="206">
        <f>P151+Q151</f>
        <v>322612342</v>
      </c>
      <c r="P151" s="206">
        <f>P42</f>
        <v>317892342</v>
      </c>
      <c r="Q151" s="206">
        <f>SUM(Q152:Q156)</f>
        <v>4720000</v>
      </c>
      <c r="R151" s="207">
        <f>SUM(R152:R156)</f>
        <v>0</v>
      </c>
      <c r="S151" s="206">
        <f>T151+U151</f>
        <v>355241561</v>
      </c>
      <c r="T151" s="206">
        <f>T42</f>
        <v>350521561</v>
      </c>
      <c r="U151" s="206">
        <f>SUM(U152:U156)</f>
        <v>4720000</v>
      </c>
      <c r="V151" s="207">
        <f>SUM(V152:V156)</f>
        <v>0</v>
      </c>
    </row>
    <row r="152" spans="1:22" x14ac:dyDescent="0.25">
      <c r="A152" s="126">
        <v>142</v>
      </c>
      <c r="B152" s="84"/>
      <c r="C152" s="37">
        <v>1</v>
      </c>
      <c r="D152" s="37"/>
      <c r="E152" s="37"/>
      <c r="F152" s="38" t="s">
        <v>37</v>
      </c>
      <c r="G152" s="38"/>
      <c r="H152" s="23">
        <f t="shared" ref="H152:N152" si="81">H153</f>
        <v>31385</v>
      </c>
      <c r="I152" s="23">
        <f t="shared" si="81"/>
        <v>0</v>
      </c>
      <c r="J152" s="23">
        <f t="shared" si="81"/>
        <v>0</v>
      </c>
      <c r="K152" s="23">
        <f t="shared" si="81"/>
        <v>0</v>
      </c>
      <c r="L152" s="23">
        <f t="shared" si="81"/>
        <v>0</v>
      </c>
      <c r="M152" s="23">
        <f t="shared" si="81"/>
        <v>0</v>
      </c>
      <c r="N152" s="23">
        <f t="shared" si="81"/>
        <v>0</v>
      </c>
      <c r="O152" s="199">
        <v>0</v>
      </c>
      <c r="P152" s="199">
        <f>P43</f>
        <v>0</v>
      </c>
      <c r="Q152" s="199">
        <f>Q43</f>
        <v>0</v>
      </c>
      <c r="R152" s="200">
        <f>R43</f>
        <v>0</v>
      </c>
      <c r="S152" s="199">
        <f>S47</f>
        <v>106434000</v>
      </c>
      <c r="T152" s="199">
        <f>T47</f>
        <v>106434000</v>
      </c>
      <c r="U152" s="199">
        <f>U43</f>
        <v>0</v>
      </c>
      <c r="V152" s="200">
        <f>V43</f>
        <v>0</v>
      </c>
    </row>
    <row r="153" spans="1:22" x14ac:dyDescent="0.25">
      <c r="A153" s="126">
        <v>143</v>
      </c>
      <c r="B153" s="84"/>
      <c r="C153" s="25">
        <v>2</v>
      </c>
      <c r="D153" s="25"/>
      <c r="E153" s="25"/>
      <c r="F153" s="26" t="s">
        <v>142</v>
      </c>
      <c r="G153" s="26"/>
      <c r="H153" s="27">
        <v>31385</v>
      </c>
      <c r="I153" s="28"/>
      <c r="J153" s="28"/>
      <c r="K153" s="28"/>
      <c r="L153" s="28"/>
      <c r="M153" s="28"/>
      <c r="N153" s="27"/>
      <c r="O153" s="199">
        <v>0</v>
      </c>
      <c r="P153" s="199">
        <v>0</v>
      </c>
      <c r="Q153" s="199">
        <v>0</v>
      </c>
      <c r="R153" s="200">
        <f>R46</f>
        <v>0</v>
      </c>
      <c r="S153" s="199">
        <v>0</v>
      </c>
      <c r="T153" s="199">
        <v>0</v>
      </c>
      <c r="U153" s="199">
        <v>0</v>
      </c>
      <c r="V153" s="200">
        <f>V46</f>
        <v>0</v>
      </c>
    </row>
    <row r="154" spans="1:22" x14ac:dyDescent="0.25">
      <c r="A154" s="126">
        <v>144</v>
      </c>
      <c r="B154" s="81"/>
      <c r="C154" s="25">
        <v>3</v>
      </c>
      <c r="D154" s="25"/>
      <c r="E154" s="25"/>
      <c r="F154" s="26" t="s">
        <v>41</v>
      </c>
      <c r="G154" s="26"/>
      <c r="H154" s="89">
        <f>H152</f>
        <v>31385</v>
      </c>
      <c r="I154" s="89">
        <f t="shared" ref="I154:N154" si="82">I152</f>
        <v>0</v>
      </c>
      <c r="J154" s="89">
        <f t="shared" si="82"/>
        <v>0</v>
      </c>
      <c r="K154" s="89">
        <f t="shared" si="82"/>
        <v>0</v>
      </c>
      <c r="L154" s="89">
        <f t="shared" si="82"/>
        <v>0</v>
      </c>
      <c r="M154" s="89">
        <f t="shared" si="82"/>
        <v>0</v>
      </c>
      <c r="N154" s="76">
        <f t="shared" si="82"/>
        <v>0</v>
      </c>
      <c r="O154" s="199">
        <f t="shared" ref="O154:R154" si="83">O52</f>
        <v>150000000</v>
      </c>
      <c r="P154" s="199">
        <f t="shared" si="83"/>
        <v>150000000</v>
      </c>
      <c r="Q154" s="199">
        <f t="shared" si="83"/>
        <v>0</v>
      </c>
      <c r="R154" s="200">
        <f t="shared" si="83"/>
        <v>0</v>
      </c>
      <c r="S154" s="199">
        <f>S52</f>
        <v>164961539</v>
      </c>
      <c r="T154" s="199">
        <f t="shared" ref="T154:V154" si="84">T52</f>
        <v>164961539</v>
      </c>
      <c r="U154" s="199">
        <f t="shared" si="84"/>
        <v>0</v>
      </c>
      <c r="V154" s="200">
        <f t="shared" si="84"/>
        <v>0</v>
      </c>
    </row>
    <row r="155" spans="1:22" ht="36" customHeight="1" x14ac:dyDescent="0.25">
      <c r="A155" s="126">
        <v>145</v>
      </c>
      <c r="B155" s="81"/>
      <c r="C155" s="25">
        <v>4</v>
      </c>
      <c r="D155" s="25"/>
      <c r="E155" s="25"/>
      <c r="F155" s="598" t="s">
        <v>144</v>
      </c>
      <c r="G155" s="599"/>
      <c r="H155" s="89"/>
      <c r="I155" s="89"/>
      <c r="J155" s="89"/>
      <c r="K155" s="89"/>
      <c r="L155" s="89"/>
      <c r="M155" s="89"/>
      <c r="N155" s="76"/>
      <c r="O155" s="199">
        <v>4720000</v>
      </c>
      <c r="P155" s="199">
        <f ca="1">P155</f>
        <v>0</v>
      </c>
      <c r="Q155" s="199">
        <v>4720000</v>
      </c>
      <c r="R155" s="200">
        <v>0</v>
      </c>
      <c r="S155" s="199">
        <f>T155+U155</f>
        <v>4720000</v>
      </c>
      <c r="T155" s="199">
        <v>0</v>
      </c>
      <c r="U155" s="199">
        <f>U46</f>
        <v>4720000</v>
      </c>
      <c r="V155" s="200">
        <v>0</v>
      </c>
    </row>
    <row r="156" spans="1:22" x14ac:dyDescent="0.25">
      <c r="A156" s="126">
        <v>146</v>
      </c>
      <c r="B156" s="116"/>
      <c r="C156" s="37">
        <v>5</v>
      </c>
      <c r="D156" s="37"/>
      <c r="E156" s="37"/>
      <c r="F156" s="38" t="s">
        <v>33</v>
      </c>
      <c r="G156" s="38"/>
      <c r="H156" s="28"/>
      <c r="I156" s="28"/>
      <c r="J156" s="28"/>
      <c r="K156" s="29"/>
      <c r="L156" s="29"/>
      <c r="M156" s="30"/>
      <c r="N156" s="31"/>
      <c r="O156" s="199">
        <f>P156+Q156</f>
        <v>167892342</v>
      </c>
      <c r="P156" s="199">
        <f>P56</f>
        <v>167892342</v>
      </c>
      <c r="Q156" s="199">
        <f>Q56</f>
        <v>0</v>
      </c>
      <c r="R156" s="200">
        <f>R56</f>
        <v>0</v>
      </c>
      <c r="S156" s="199">
        <f>T156+U156</f>
        <v>79126022</v>
      </c>
      <c r="T156" s="199">
        <f>T56</f>
        <v>79126022</v>
      </c>
      <c r="U156" s="199">
        <f>U56</f>
        <v>0</v>
      </c>
      <c r="V156" s="200">
        <f>V56</f>
        <v>0</v>
      </c>
    </row>
    <row r="157" spans="1:22" x14ac:dyDescent="0.25">
      <c r="A157" s="126">
        <v>147</v>
      </c>
      <c r="B157" s="117"/>
      <c r="C157" s="34"/>
      <c r="D157" s="24"/>
      <c r="E157" s="69" t="s">
        <v>18</v>
      </c>
      <c r="F157" s="118"/>
      <c r="G157" s="119"/>
      <c r="H157" s="27"/>
      <c r="I157" s="28"/>
      <c r="J157" s="28"/>
      <c r="K157" s="29"/>
      <c r="L157" s="29"/>
      <c r="M157" s="30"/>
      <c r="N157" s="31"/>
      <c r="O157" s="206">
        <f t="shared" ref="O157:R157" si="85">SUM(O140+O151)</f>
        <v>994384727</v>
      </c>
      <c r="P157" s="206">
        <f t="shared" si="85"/>
        <v>959273550</v>
      </c>
      <c r="Q157" s="206">
        <f t="shared" si="85"/>
        <v>35111177</v>
      </c>
      <c r="R157" s="207">
        <f t="shared" si="85"/>
        <v>0</v>
      </c>
      <c r="S157" s="206">
        <f t="shared" ref="S157" si="86">SUM(S140+S151)</f>
        <v>1212299118</v>
      </c>
      <c r="T157" s="206">
        <f>SUM(T140+T151)</f>
        <v>1174816195</v>
      </c>
      <c r="U157" s="206">
        <f>SUM(U140+U151)</f>
        <v>35111177</v>
      </c>
      <c r="V157" s="207">
        <f t="shared" ref="V157" si="87">SUM(V140+V151)</f>
        <v>2371746</v>
      </c>
    </row>
    <row r="158" spans="1:22" x14ac:dyDescent="0.25">
      <c r="A158" s="126">
        <v>148</v>
      </c>
      <c r="B158" s="84" t="s">
        <v>92</v>
      </c>
      <c r="C158" s="34"/>
      <c r="D158" s="34"/>
      <c r="E158" s="34"/>
      <c r="F158" s="34"/>
      <c r="G158" s="119"/>
      <c r="H158" s="28">
        <f t="shared" ref="H158:N158" si="88">H59</f>
        <v>9952</v>
      </c>
      <c r="I158" s="28">
        <f t="shared" si="88"/>
        <v>0</v>
      </c>
      <c r="J158" s="28">
        <f t="shared" si="88"/>
        <v>0</v>
      </c>
      <c r="K158" s="28">
        <f t="shared" si="88"/>
        <v>0</v>
      </c>
      <c r="L158" s="28">
        <f t="shared" si="88"/>
        <v>0</v>
      </c>
      <c r="M158" s="28">
        <f t="shared" si="88"/>
        <v>0</v>
      </c>
      <c r="N158" s="28">
        <f t="shared" si="88"/>
        <v>0</v>
      </c>
      <c r="O158" s="220"/>
      <c r="P158" s="220"/>
      <c r="Q158" s="220"/>
      <c r="R158" s="202"/>
      <c r="S158" s="220"/>
      <c r="T158" s="220"/>
      <c r="U158" s="220"/>
      <c r="V158" s="202"/>
    </row>
    <row r="159" spans="1:22" x14ac:dyDescent="0.25">
      <c r="A159" s="126">
        <v>149</v>
      </c>
      <c r="B159" s="34"/>
      <c r="C159" s="34"/>
      <c r="D159" s="34"/>
      <c r="E159" s="34"/>
      <c r="F159" s="95" t="s">
        <v>3</v>
      </c>
      <c r="G159" s="119"/>
      <c r="H159" s="28" t="e">
        <f>H107+#REF!+H115</f>
        <v>#REF!</v>
      </c>
      <c r="I159" s="28" t="e">
        <f>I107+#REF!+I115</f>
        <v>#REF!</v>
      </c>
      <c r="J159" s="28" t="e">
        <f>J107+#REF!+J115</f>
        <v>#REF!</v>
      </c>
      <c r="K159" s="28" t="e">
        <f>K107+#REF!+K115</f>
        <v>#REF!</v>
      </c>
      <c r="L159" s="28" t="e">
        <f>L107+#REF!+L115</f>
        <v>#REF!</v>
      </c>
      <c r="M159" s="28" t="e">
        <f>M107+#REF!+M115</f>
        <v>#REF!</v>
      </c>
      <c r="N159" s="28" t="e">
        <f>N107+#REF!+N115</f>
        <v>#REF!</v>
      </c>
      <c r="O159" s="230">
        <f t="shared" ref="O159:R159" si="89">O61</f>
        <v>733304510</v>
      </c>
      <c r="P159" s="230">
        <f t="shared" si="89"/>
        <v>702539793</v>
      </c>
      <c r="Q159" s="230">
        <f t="shared" si="89"/>
        <v>30764717</v>
      </c>
      <c r="R159" s="231">
        <f t="shared" si="89"/>
        <v>0</v>
      </c>
      <c r="S159" s="230">
        <f t="shared" ref="S159:V159" si="90">S61</f>
        <v>940789053</v>
      </c>
      <c r="T159" s="230">
        <f t="shared" si="90"/>
        <v>910024336</v>
      </c>
      <c r="U159" s="230">
        <f t="shared" si="90"/>
        <v>30764717</v>
      </c>
      <c r="V159" s="231">
        <f t="shared" si="90"/>
        <v>0</v>
      </c>
    </row>
    <row r="160" spans="1:22" x14ac:dyDescent="0.25">
      <c r="A160" s="126">
        <v>150</v>
      </c>
      <c r="B160" s="34"/>
      <c r="C160" s="34"/>
      <c r="D160" s="34"/>
      <c r="E160" s="34"/>
      <c r="F160" s="121" t="s">
        <v>89</v>
      </c>
      <c r="G160" s="34"/>
      <c r="H160" s="28">
        <f t="shared" ref="H160:N160" si="91">H119+H80</f>
        <v>7532</v>
      </c>
      <c r="I160" s="28">
        <f t="shared" si="91"/>
        <v>0</v>
      </c>
      <c r="J160" s="28">
        <f t="shared" si="91"/>
        <v>0</v>
      </c>
      <c r="K160" s="28">
        <f t="shared" si="91"/>
        <v>0</v>
      </c>
      <c r="L160" s="28">
        <f t="shared" si="91"/>
        <v>0</v>
      </c>
      <c r="M160" s="28">
        <f t="shared" si="91"/>
        <v>0</v>
      </c>
      <c r="N160" s="28">
        <f t="shared" si="91"/>
        <v>0</v>
      </c>
      <c r="O160" s="230">
        <f t="shared" ref="O160:R160" si="92">O84</f>
        <v>63088493</v>
      </c>
      <c r="P160" s="230">
        <f t="shared" si="92"/>
        <v>63088493</v>
      </c>
      <c r="Q160" s="230">
        <f t="shared" si="92"/>
        <v>0</v>
      </c>
      <c r="R160" s="231">
        <f t="shared" si="92"/>
        <v>0</v>
      </c>
      <c r="S160" s="230">
        <f t="shared" ref="S160:V160" si="93">S84</f>
        <v>69686730</v>
      </c>
      <c r="T160" s="230">
        <f t="shared" si="93"/>
        <v>67314984</v>
      </c>
      <c r="U160" s="230">
        <f t="shared" si="93"/>
        <v>0</v>
      </c>
      <c r="V160" s="231">
        <f t="shared" si="93"/>
        <v>2371746</v>
      </c>
    </row>
    <row r="161" spans="1:22" x14ac:dyDescent="0.25">
      <c r="A161" s="126">
        <v>151</v>
      </c>
      <c r="B161" s="34"/>
      <c r="C161" s="34"/>
      <c r="D161" s="34"/>
      <c r="E161" s="34"/>
      <c r="F161" s="121" t="s">
        <v>20</v>
      </c>
      <c r="G161" s="34"/>
      <c r="H161" s="28">
        <f>H101</f>
        <v>0</v>
      </c>
      <c r="I161" s="28" t="e">
        <f>#REF!+I101</f>
        <v>#REF!</v>
      </c>
      <c r="J161" s="28" t="e">
        <f>#REF!+J101</f>
        <v>#REF!</v>
      </c>
      <c r="K161" s="28" t="e">
        <f>#REF!+K101</f>
        <v>#REF!</v>
      </c>
      <c r="L161" s="28" t="e">
        <f>#REF!+L101</f>
        <v>#REF!</v>
      </c>
      <c r="M161" s="28" t="e">
        <f>#REF!+M101</f>
        <v>#REF!</v>
      </c>
      <c r="N161" s="28" t="e">
        <f>#REF!+N101</f>
        <v>#REF!</v>
      </c>
      <c r="O161" s="230">
        <f t="shared" ref="O161:R161" si="94">O102</f>
        <v>24516874</v>
      </c>
      <c r="P161" s="230">
        <f t="shared" si="94"/>
        <v>24516874</v>
      </c>
      <c r="Q161" s="230">
        <f t="shared" si="94"/>
        <v>0</v>
      </c>
      <c r="R161" s="231">
        <f t="shared" si="94"/>
        <v>0</v>
      </c>
      <c r="S161" s="230">
        <f t="shared" ref="S161:V161" si="95">S102</f>
        <v>28718990</v>
      </c>
      <c r="T161" s="230">
        <f t="shared" si="95"/>
        <v>28718990</v>
      </c>
      <c r="U161" s="230">
        <f t="shared" si="95"/>
        <v>0</v>
      </c>
      <c r="V161" s="231">
        <f t="shared" si="95"/>
        <v>0</v>
      </c>
    </row>
    <row r="162" spans="1:22" x14ac:dyDescent="0.25">
      <c r="A162" s="126">
        <v>152</v>
      </c>
      <c r="B162" s="34"/>
      <c r="C162" s="34"/>
      <c r="D162" s="34"/>
      <c r="E162" s="34"/>
      <c r="F162" s="121" t="s">
        <v>21</v>
      </c>
      <c r="G162" s="34"/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30">
        <f t="shared" ref="O162:R162" si="96">O120</f>
        <v>86834067</v>
      </c>
      <c r="P162" s="230">
        <f t="shared" si="96"/>
        <v>86834067</v>
      </c>
      <c r="Q162" s="230">
        <f t="shared" si="96"/>
        <v>0</v>
      </c>
      <c r="R162" s="231">
        <f t="shared" si="96"/>
        <v>0</v>
      </c>
      <c r="S162" s="230">
        <f t="shared" ref="S162:V162" si="97">S120</f>
        <v>87612292</v>
      </c>
      <c r="T162" s="230">
        <f t="shared" si="97"/>
        <v>87612292</v>
      </c>
      <c r="U162" s="230">
        <f t="shared" si="97"/>
        <v>0</v>
      </c>
      <c r="V162" s="231">
        <f t="shared" si="97"/>
        <v>0</v>
      </c>
    </row>
    <row r="163" spans="1:22" x14ac:dyDescent="0.25">
      <c r="A163" s="126">
        <v>153</v>
      </c>
      <c r="B163" s="34"/>
      <c r="C163" s="34"/>
      <c r="D163" s="34"/>
      <c r="E163" s="34"/>
      <c r="F163" s="121" t="s">
        <v>22</v>
      </c>
      <c r="G163" s="34"/>
      <c r="H163" s="28"/>
      <c r="I163" s="28"/>
      <c r="J163" s="28"/>
      <c r="K163" s="28"/>
      <c r="L163" s="28"/>
      <c r="M163" s="28"/>
      <c r="N163" s="28"/>
      <c r="O163" s="230">
        <f t="shared" ref="O163:R163" si="98">O138</f>
        <v>86640783</v>
      </c>
      <c r="P163" s="230">
        <f t="shared" si="98"/>
        <v>82294323</v>
      </c>
      <c r="Q163" s="230">
        <f t="shared" si="98"/>
        <v>4346460</v>
      </c>
      <c r="R163" s="231">
        <f t="shared" si="98"/>
        <v>0</v>
      </c>
      <c r="S163" s="230">
        <f t="shared" ref="S163:V163" si="99">S138</f>
        <v>85492053</v>
      </c>
      <c r="T163" s="230">
        <f t="shared" si="99"/>
        <v>81145593</v>
      </c>
      <c r="U163" s="230">
        <f t="shared" si="99"/>
        <v>4346460</v>
      </c>
      <c r="V163" s="231">
        <f t="shared" si="99"/>
        <v>0</v>
      </c>
    </row>
    <row r="164" spans="1:22" x14ac:dyDescent="0.25">
      <c r="A164" s="126">
        <v>154</v>
      </c>
      <c r="B164" s="34"/>
      <c r="C164" s="34"/>
      <c r="D164" s="34"/>
      <c r="E164" s="34"/>
      <c r="F164" s="70" t="s">
        <v>18</v>
      </c>
      <c r="G164" s="34"/>
      <c r="H164" s="28">
        <f>H102</f>
        <v>4258</v>
      </c>
      <c r="I164" s="28" t="e">
        <f>#REF!+I102</f>
        <v>#REF!</v>
      </c>
      <c r="J164" s="28" t="e">
        <f>#REF!+J102</f>
        <v>#REF!</v>
      </c>
      <c r="K164" s="28" t="e">
        <f>#REF!+K102</f>
        <v>#REF!</v>
      </c>
      <c r="L164" s="28" t="e">
        <f>#REF!+L102</f>
        <v>#REF!</v>
      </c>
      <c r="M164" s="28" t="e">
        <f>#REF!+M102</f>
        <v>#REF!</v>
      </c>
      <c r="N164" s="28" t="e">
        <f>#REF!+N102</f>
        <v>#REF!</v>
      </c>
      <c r="O164" s="232">
        <f t="shared" ref="O164:R164" si="100">SUM(O159:O163)</f>
        <v>994384727</v>
      </c>
      <c r="P164" s="232">
        <f t="shared" si="100"/>
        <v>959273550</v>
      </c>
      <c r="Q164" s="232">
        <f t="shared" si="100"/>
        <v>35111177</v>
      </c>
      <c r="R164" s="207">
        <f t="shared" si="100"/>
        <v>0</v>
      </c>
      <c r="S164" s="232">
        <f t="shared" ref="S164:V164" si="101">SUM(S159:S163)</f>
        <v>1212299118</v>
      </c>
      <c r="T164" s="232">
        <f t="shared" si="101"/>
        <v>1174816195</v>
      </c>
      <c r="U164" s="232">
        <f>SUM(U159:U163)</f>
        <v>35111177</v>
      </c>
      <c r="V164" s="207">
        <f t="shared" si="101"/>
        <v>2371746</v>
      </c>
    </row>
    <row r="165" spans="1:22" x14ac:dyDescent="0.25">
      <c r="A165" s="126">
        <v>155</v>
      </c>
      <c r="B165" s="34"/>
      <c r="C165" s="34"/>
      <c r="D165" s="34"/>
      <c r="E165" s="34"/>
      <c r="F165" s="121" t="s">
        <v>93</v>
      </c>
      <c r="G165" s="34"/>
      <c r="H165" s="28">
        <f>H103</f>
        <v>0</v>
      </c>
      <c r="I165" s="28">
        <f t="shared" ref="I165:N165" si="102">I103</f>
        <v>0</v>
      </c>
      <c r="J165" s="28">
        <f t="shared" si="102"/>
        <v>0</v>
      </c>
      <c r="K165" s="28">
        <f t="shared" si="102"/>
        <v>0</v>
      </c>
      <c r="L165" s="28">
        <f t="shared" si="102"/>
        <v>0</v>
      </c>
      <c r="M165" s="28">
        <f t="shared" si="102"/>
        <v>0</v>
      </c>
      <c r="N165" s="28">
        <f t="shared" si="102"/>
        <v>0</v>
      </c>
      <c r="O165" s="230">
        <f>O83+O101+O119+O137</f>
        <v>227612373</v>
      </c>
      <c r="P165" s="230">
        <f t="shared" ref="P165:R165" si="103">P83+P101+P119+P137</f>
        <v>226266669</v>
      </c>
      <c r="Q165" s="230">
        <f t="shared" si="103"/>
        <v>1345704</v>
      </c>
      <c r="R165" s="231">
        <f t="shared" si="103"/>
        <v>0</v>
      </c>
      <c r="S165" s="230">
        <f>S83+S101+S119+S137</f>
        <v>232241072</v>
      </c>
      <c r="T165" s="230">
        <f>T83+T101+T119+T137</f>
        <v>230895368</v>
      </c>
      <c r="U165" s="230">
        <f>U83+U101+U119+U137</f>
        <v>1345704</v>
      </c>
      <c r="V165" s="231">
        <f t="shared" ref="V165" si="104">V83+V101+V119+V137</f>
        <v>0</v>
      </c>
    </row>
    <row r="166" spans="1:22" ht="17.25" thickBot="1" x14ac:dyDescent="0.3">
      <c r="A166" s="126">
        <v>156</v>
      </c>
      <c r="B166" s="122"/>
      <c r="C166" s="122"/>
      <c r="D166" s="122"/>
      <c r="E166" s="122"/>
      <c r="F166" s="123" t="s">
        <v>94</v>
      </c>
      <c r="G166" s="123"/>
      <c r="H166" s="124">
        <f t="shared" ref="H166:N166" si="105">H104+H141+H109</f>
        <v>106</v>
      </c>
      <c r="I166" s="124">
        <f t="shared" si="105"/>
        <v>0</v>
      </c>
      <c r="J166" s="124">
        <f t="shared" si="105"/>
        <v>0</v>
      </c>
      <c r="K166" s="124">
        <f t="shared" si="105"/>
        <v>0</v>
      </c>
      <c r="L166" s="124">
        <f t="shared" si="105"/>
        <v>0</v>
      </c>
      <c r="M166" s="124">
        <f t="shared" si="105"/>
        <v>0</v>
      </c>
      <c r="N166" s="124">
        <f t="shared" si="105"/>
        <v>0</v>
      </c>
      <c r="O166" s="233">
        <f t="shared" ref="O166:R166" si="106">O164-O165</f>
        <v>766772354</v>
      </c>
      <c r="P166" s="233">
        <f t="shared" si="106"/>
        <v>733006881</v>
      </c>
      <c r="Q166" s="233">
        <f t="shared" si="106"/>
        <v>33765473</v>
      </c>
      <c r="R166" s="234">
        <f t="shared" si="106"/>
        <v>0</v>
      </c>
      <c r="S166" s="233">
        <f t="shared" ref="S166:V166" si="107">S164-S165</f>
        <v>980058046</v>
      </c>
      <c r="T166" s="233">
        <f t="shared" si="107"/>
        <v>943920827</v>
      </c>
      <c r="U166" s="233">
        <f t="shared" si="107"/>
        <v>33765473</v>
      </c>
      <c r="V166" s="234">
        <f t="shared" si="107"/>
        <v>2371746</v>
      </c>
    </row>
    <row r="167" spans="1:22" ht="17.25" thickTop="1" x14ac:dyDescent="0.25">
      <c r="A167" s="130"/>
      <c r="B167" s="131"/>
      <c r="C167" s="131"/>
      <c r="D167" s="131"/>
      <c r="E167" s="131"/>
      <c r="F167" s="131"/>
      <c r="G167" s="131"/>
      <c r="H167" s="132">
        <f t="shared" ref="H167:N167" si="108">H100</f>
        <v>300</v>
      </c>
      <c r="I167" s="132">
        <f t="shared" si="108"/>
        <v>0</v>
      </c>
      <c r="J167" s="132">
        <f t="shared" si="108"/>
        <v>0</v>
      </c>
      <c r="K167" s="132">
        <f t="shared" si="108"/>
        <v>0</v>
      </c>
      <c r="L167" s="132">
        <f t="shared" si="108"/>
        <v>0</v>
      </c>
      <c r="M167" s="132">
        <f t="shared" si="108"/>
        <v>0</v>
      </c>
      <c r="N167" s="132">
        <f t="shared" si="108"/>
        <v>0</v>
      </c>
      <c r="O167" s="132"/>
      <c r="P167" s="132"/>
      <c r="Q167" s="132"/>
      <c r="R167" s="132"/>
    </row>
    <row r="168" spans="1:22" x14ac:dyDescent="0.25">
      <c r="A168" s="130"/>
      <c r="B168" s="131"/>
      <c r="C168" s="131"/>
      <c r="D168" s="131"/>
      <c r="E168" s="131"/>
      <c r="F168" s="131"/>
      <c r="G168" s="131"/>
      <c r="H168" s="132">
        <f t="shared" ref="H168:N168" si="109">H99</f>
        <v>0</v>
      </c>
      <c r="I168" s="132">
        <f t="shared" si="109"/>
        <v>0</v>
      </c>
      <c r="J168" s="132">
        <f t="shared" si="109"/>
        <v>0</v>
      </c>
      <c r="K168" s="132">
        <f t="shared" si="109"/>
        <v>0</v>
      </c>
      <c r="L168" s="132">
        <f t="shared" si="109"/>
        <v>0</v>
      </c>
      <c r="M168" s="132">
        <f t="shared" si="109"/>
        <v>0</v>
      </c>
      <c r="N168" s="132">
        <f t="shared" si="109"/>
        <v>0</v>
      </c>
      <c r="O168" s="132"/>
      <c r="P168" s="132"/>
      <c r="Q168" s="132"/>
      <c r="R168" s="132"/>
    </row>
    <row r="169" spans="1:22" x14ac:dyDescent="0.25">
      <c r="A169" s="130"/>
      <c r="B169" s="131"/>
      <c r="C169" s="131"/>
      <c r="D169" s="131"/>
      <c r="E169" s="131"/>
      <c r="F169" s="131"/>
      <c r="G169" s="131"/>
      <c r="H169" s="132">
        <f t="shared" ref="H169:N169" si="110">H98</f>
        <v>0</v>
      </c>
      <c r="I169" s="132">
        <f t="shared" si="110"/>
        <v>0</v>
      </c>
      <c r="J169" s="132">
        <f t="shared" si="110"/>
        <v>0</v>
      </c>
      <c r="K169" s="132">
        <f t="shared" si="110"/>
        <v>0</v>
      </c>
      <c r="L169" s="132">
        <f t="shared" si="110"/>
        <v>0</v>
      </c>
      <c r="M169" s="132">
        <f t="shared" si="110"/>
        <v>0</v>
      </c>
      <c r="N169" s="132">
        <f t="shared" si="110"/>
        <v>0</v>
      </c>
      <c r="O169" s="132"/>
      <c r="P169" s="132"/>
      <c r="Q169" s="132"/>
      <c r="R169" s="132"/>
    </row>
    <row r="170" spans="1:22" x14ac:dyDescent="0.25">
      <c r="A170" s="130"/>
      <c r="B170" s="133"/>
      <c r="C170" s="133"/>
      <c r="D170" s="133"/>
      <c r="E170" s="133"/>
      <c r="F170" s="133"/>
      <c r="G170" s="133"/>
      <c r="H170" s="132">
        <f t="shared" ref="H170:N170" si="111">H8</f>
        <v>31740</v>
      </c>
      <c r="I170" s="132">
        <f t="shared" si="111"/>
        <v>0</v>
      </c>
      <c r="J170" s="132">
        <f t="shared" si="111"/>
        <v>0</v>
      </c>
      <c r="K170" s="132">
        <f t="shared" si="111"/>
        <v>0</v>
      </c>
      <c r="L170" s="132">
        <f t="shared" si="111"/>
        <v>0</v>
      </c>
      <c r="M170" s="132">
        <f t="shared" si="111"/>
        <v>0</v>
      </c>
      <c r="N170" s="132">
        <f t="shared" si="111"/>
        <v>0</v>
      </c>
      <c r="O170" s="132"/>
      <c r="P170" s="132"/>
      <c r="Q170" s="132"/>
      <c r="R170" s="132"/>
    </row>
    <row r="171" spans="1:22" x14ac:dyDescent="0.25">
      <c r="A171" s="130"/>
      <c r="B171" s="133"/>
      <c r="C171" s="133"/>
      <c r="D171" s="133"/>
      <c r="E171" s="133"/>
      <c r="F171" s="133"/>
      <c r="G171" s="133"/>
      <c r="H171" s="132">
        <f t="shared" ref="H171:N171" si="112">H14</f>
        <v>6600</v>
      </c>
      <c r="I171" s="132">
        <f t="shared" si="112"/>
        <v>0</v>
      </c>
      <c r="J171" s="132">
        <f t="shared" si="112"/>
        <v>0</v>
      </c>
      <c r="K171" s="132">
        <f t="shared" si="112"/>
        <v>0</v>
      </c>
      <c r="L171" s="132">
        <f t="shared" si="112"/>
        <v>0</v>
      </c>
      <c r="M171" s="132">
        <f t="shared" si="112"/>
        <v>0</v>
      </c>
      <c r="N171" s="132">
        <f t="shared" si="112"/>
        <v>0</v>
      </c>
      <c r="O171" s="132"/>
      <c r="P171" s="132"/>
      <c r="Q171" s="132"/>
      <c r="R171" s="132"/>
    </row>
    <row r="172" spans="1:22" x14ac:dyDescent="0.25">
      <c r="A172" s="130"/>
      <c r="B172" s="133"/>
      <c r="C172" s="133"/>
      <c r="D172" s="133"/>
      <c r="E172" s="133"/>
      <c r="F172" s="133"/>
      <c r="G172" s="133"/>
      <c r="H172" s="132">
        <f t="shared" ref="H172:N172" si="113">H16</f>
        <v>95204</v>
      </c>
      <c r="I172" s="132">
        <f t="shared" si="113"/>
        <v>0</v>
      </c>
      <c r="J172" s="132">
        <f t="shared" si="113"/>
        <v>0</v>
      </c>
      <c r="K172" s="132">
        <f t="shared" si="113"/>
        <v>0</v>
      </c>
      <c r="L172" s="132">
        <f t="shared" si="113"/>
        <v>0</v>
      </c>
      <c r="M172" s="132">
        <f t="shared" si="113"/>
        <v>0</v>
      </c>
      <c r="N172" s="132">
        <f t="shared" si="113"/>
        <v>0</v>
      </c>
      <c r="O172" s="132"/>
      <c r="P172" s="132"/>
      <c r="Q172" s="132"/>
      <c r="R172" s="132"/>
    </row>
    <row r="173" spans="1:22" x14ac:dyDescent="0.25">
      <c r="A173" s="130"/>
      <c r="B173" s="133"/>
      <c r="C173" s="133"/>
      <c r="D173" s="133"/>
      <c r="E173" s="133"/>
      <c r="F173" s="133"/>
      <c r="G173" s="133"/>
      <c r="H173" s="132">
        <f t="shared" ref="H173:N173" si="114">H19</f>
        <v>0</v>
      </c>
      <c r="I173" s="132">
        <f t="shared" si="114"/>
        <v>0</v>
      </c>
      <c r="J173" s="132">
        <f t="shared" si="114"/>
        <v>0</v>
      </c>
      <c r="K173" s="132">
        <f t="shared" si="114"/>
        <v>0</v>
      </c>
      <c r="L173" s="132">
        <f t="shared" si="114"/>
        <v>0</v>
      </c>
      <c r="M173" s="132">
        <f t="shared" si="114"/>
        <v>0</v>
      </c>
      <c r="N173" s="132">
        <f t="shared" si="114"/>
        <v>0</v>
      </c>
      <c r="O173" s="132"/>
      <c r="P173" s="132"/>
      <c r="Q173" s="132"/>
      <c r="R173" s="132"/>
    </row>
    <row r="174" spans="1:22" x14ac:dyDescent="0.25">
      <c r="A174" s="130"/>
      <c r="B174" s="133"/>
      <c r="C174" s="133"/>
      <c r="D174" s="133"/>
      <c r="E174" s="133"/>
      <c r="F174" s="133"/>
      <c r="G174" s="133"/>
      <c r="H174" s="132">
        <f t="shared" ref="H174:N174" si="115">H24</f>
        <v>1954</v>
      </c>
      <c r="I174" s="132">
        <f t="shared" si="115"/>
        <v>0</v>
      </c>
      <c r="J174" s="132">
        <f t="shared" si="115"/>
        <v>0</v>
      </c>
      <c r="K174" s="132">
        <f t="shared" si="115"/>
        <v>0</v>
      </c>
      <c r="L174" s="132">
        <f t="shared" si="115"/>
        <v>0</v>
      </c>
      <c r="M174" s="132">
        <f t="shared" si="115"/>
        <v>0</v>
      </c>
      <c r="N174" s="132">
        <f t="shared" si="115"/>
        <v>0</v>
      </c>
      <c r="O174" s="132"/>
      <c r="P174" s="132"/>
      <c r="Q174" s="132"/>
      <c r="R174" s="132"/>
    </row>
    <row r="175" spans="1:22" x14ac:dyDescent="0.25">
      <c r="A175" s="130"/>
      <c r="B175" s="133"/>
      <c r="C175" s="133"/>
      <c r="D175" s="133"/>
      <c r="E175" s="133"/>
      <c r="F175" s="133"/>
      <c r="G175" s="133"/>
      <c r="H175" s="132">
        <v>0</v>
      </c>
      <c r="I175" s="132">
        <v>0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/>
      <c r="P175" s="132"/>
      <c r="Q175" s="132"/>
      <c r="R175" s="132"/>
    </row>
    <row r="176" spans="1:22" x14ac:dyDescent="0.25">
      <c r="A176" s="130"/>
      <c r="B176" s="133"/>
      <c r="C176" s="133"/>
      <c r="D176" s="133"/>
      <c r="E176" s="133"/>
      <c r="F176" s="134"/>
      <c r="G176" s="135"/>
      <c r="H176" s="132">
        <f t="shared" ref="H176:N176" si="116">H28</f>
        <v>18536</v>
      </c>
      <c r="I176" s="132">
        <f t="shared" si="116"/>
        <v>0</v>
      </c>
      <c r="J176" s="132">
        <f t="shared" si="116"/>
        <v>0</v>
      </c>
      <c r="K176" s="132">
        <f t="shared" si="116"/>
        <v>0</v>
      </c>
      <c r="L176" s="132">
        <f t="shared" si="116"/>
        <v>0</v>
      </c>
      <c r="M176" s="132">
        <f t="shared" si="116"/>
        <v>0</v>
      </c>
      <c r="N176" s="132">
        <f t="shared" si="116"/>
        <v>0</v>
      </c>
      <c r="O176" s="132"/>
      <c r="P176" s="132"/>
      <c r="Q176" s="132"/>
      <c r="R176" s="132"/>
    </row>
    <row r="177" spans="1:18" x14ac:dyDescent="0.25">
      <c r="A177" s="130"/>
      <c r="B177" s="133"/>
      <c r="C177" s="133"/>
      <c r="D177" s="133"/>
      <c r="E177" s="133"/>
      <c r="F177" s="133"/>
      <c r="G177" s="133"/>
      <c r="H177" s="132" t="e">
        <f>H31+#REF!</f>
        <v>#REF!</v>
      </c>
      <c r="I177" s="132" t="e">
        <f>I31+#REF!</f>
        <v>#REF!</v>
      </c>
      <c r="J177" s="132" t="e">
        <f>J31+#REF!</f>
        <v>#REF!</v>
      </c>
      <c r="K177" s="132" t="e">
        <f>K31+#REF!</f>
        <v>#REF!</v>
      </c>
      <c r="L177" s="132" t="e">
        <f>L31+#REF!</f>
        <v>#REF!</v>
      </c>
      <c r="M177" s="132" t="e">
        <f>M31+#REF!</f>
        <v>#REF!</v>
      </c>
      <c r="N177" s="132" t="e">
        <f>N31+#REF!</f>
        <v>#REF!</v>
      </c>
      <c r="O177" s="132"/>
      <c r="P177" s="132"/>
      <c r="Q177" s="132"/>
      <c r="R177" s="132"/>
    </row>
    <row r="178" spans="1:18" x14ac:dyDescent="0.25">
      <c r="A178" s="130"/>
      <c r="B178" s="133"/>
      <c r="C178" s="133"/>
      <c r="D178" s="133"/>
      <c r="E178" s="133"/>
      <c r="F178" s="133"/>
      <c r="G178" s="133"/>
      <c r="H178" s="132">
        <f t="shared" ref="H178:N178" si="117">H36+H110+H142+H152</f>
        <v>76991</v>
      </c>
      <c r="I178" s="132">
        <f t="shared" si="117"/>
        <v>0</v>
      </c>
      <c r="J178" s="132">
        <f t="shared" si="117"/>
        <v>0</v>
      </c>
      <c r="K178" s="132">
        <f t="shared" si="117"/>
        <v>0</v>
      </c>
      <c r="L178" s="132">
        <f t="shared" si="117"/>
        <v>0</v>
      </c>
      <c r="M178" s="132">
        <f t="shared" si="117"/>
        <v>0</v>
      </c>
      <c r="N178" s="132">
        <f t="shared" si="117"/>
        <v>0</v>
      </c>
      <c r="O178" s="132"/>
      <c r="P178" s="132"/>
      <c r="Q178" s="132"/>
      <c r="R178" s="132"/>
    </row>
    <row r="179" spans="1:18" x14ac:dyDescent="0.25">
      <c r="A179" s="130"/>
      <c r="B179" s="133"/>
      <c r="C179" s="133"/>
      <c r="D179" s="133"/>
      <c r="E179" s="133"/>
      <c r="F179" s="133"/>
      <c r="G179" s="133"/>
      <c r="H179" s="132">
        <f t="shared" ref="H179:N179" si="118">H41</f>
        <v>0</v>
      </c>
      <c r="I179" s="132">
        <f t="shared" si="118"/>
        <v>0</v>
      </c>
      <c r="J179" s="132">
        <f t="shared" si="118"/>
        <v>0</v>
      </c>
      <c r="K179" s="132">
        <f t="shared" si="118"/>
        <v>0</v>
      </c>
      <c r="L179" s="132">
        <f t="shared" si="118"/>
        <v>0</v>
      </c>
      <c r="M179" s="132">
        <f t="shared" si="118"/>
        <v>0</v>
      </c>
      <c r="N179" s="132">
        <f t="shared" si="118"/>
        <v>0</v>
      </c>
      <c r="O179" s="132"/>
      <c r="P179" s="132"/>
      <c r="Q179" s="132"/>
      <c r="R179" s="132"/>
    </row>
    <row r="180" spans="1:18" x14ac:dyDescent="0.25">
      <c r="A180" s="130"/>
      <c r="B180" s="133"/>
      <c r="C180" s="133"/>
      <c r="D180" s="133"/>
      <c r="E180" s="133"/>
      <c r="F180" s="133"/>
      <c r="G180" s="133"/>
      <c r="H180" s="132">
        <f t="shared" ref="H180:N180" si="119">H43</f>
        <v>130</v>
      </c>
      <c r="I180" s="132">
        <f t="shared" si="119"/>
        <v>0</v>
      </c>
      <c r="J180" s="132">
        <f t="shared" si="119"/>
        <v>0</v>
      </c>
      <c r="K180" s="132">
        <f t="shared" si="119"/>
        <v>0</v>
      </c>
      <c r="L180" s="132">
        <f t="shared" si="119"/>
        <v>0</v>
      </c>
      <c r="M180" s="132">
        <f t="shared" si="119"/>
        <v>0</v>
      </c>
      <c r="N180" s="132">
        <f t="shared" si="119"/>
        <v>0</v>
      </c>
      <c r="O180" s="132"/>
      <c r="P180" s="132"/>
      <c r="Q180" s="132"/>
      <c r="R180" s="132"/>
    </row>
    <row r="181" spans="1:18" x14ac:dyDescent="0.25">
      <c r="A181" s="130"/>
      <c r="B181" s="133"/>
      <c r="C181" s="133"/>
      <c r="D181" s="133"/>
      <c r="E181" s="133"/>
      <c r="F181" s="133"/>
      <c r="G181" s="133"/>
      <c r="H181" s="132" t="e">
        <f>H49+#REF!</f>
        <v>#REF!</v>
      </c>
      <c r="I181" s="132" t="e">
        <f>I49+#REF!</f>
        <v>#REF!</v>
      </c>
      <c r="J181" s="132" t="e">
        <f>J49+#REF!</f>
        <v>#REF!</v>
      </c>
      <c r="K181" s="132" t="e">
        <f>K49+#REF!</f>
        <v>#REF!</v>
      </c>
      <c r="L181" s="132" t="e">
        <f>L49+#REF!</f>
        <v>#REF!</v>
      </c>
      <c r="M181" s="132" t="e">
        <f>M49+#REF!</f>
        <v>#REF!</v>
      </c>
      <c r="N181" s="132" t="e">
        <f>N49+#REF!</f>
        <v>#REF!</v>
      </c>
      <c r="O181" s="132"/>
      <c r="P181" s="132"/>
      <c r="Q181" s="132"/>
      <c r="R181" s="132"/>
    </row>
    <row r="182" spans="1:18" x14ac:dyDescent="0.25">
      <c r="A182" s="130"/>
      <c r="B182" s="133"/>
      <c r="C182" s="133"/>
      <c r="D182" s="133"/>
      <c r="E182" s="133"/>
      <c r="F182" s="133"/>
      <c r="G182" s="133"/>
      <c r="H182" s="132">
        <f t="shared" ref="H182:N182" si="120">H52</f>
        <v>0</v>
      </c>
      <c r="I182" s="132">
        <f t="shared" si="120"/>
        <v>0</v>
      </c>
      <c r="J182" s="132">
        <f t="shared" si="120"/>
        <v>0</v>
      </c>
      <c r="K182" s="132">
        <f t="shared" si="120"/>
        <v>0</v>
      </c>
      <c r="L182" s="132">
        <f t="shared" si="120"/>
        <v>0</v>
      </c>
      <c r="M182" s="132">
        <f t="shared" si="120"/>
        <v>0</v>
      </c>
      <c r="N182" s="132">
        <f t="shared" si="120"/>
        <v>0</v>
      </c>
      <c r="O182" s="132"/>
      <c r="P182" s="132"/>
      <c r="Q182" s="132"/>
      <c r="R182" s="132"/>
    </row>
    <row r="183" spans="1:18" x14ac:dyDescent="0.25">
      <c r="A183" s="130"/>
      <c r="B183" s="133"/>
      <c r="C183" s="133"/>
      <c r="D183" s="133"/>
      <c r="E183" s="133"/>
      <c r="F183" s="133"/>
      <c r="G183" s="133"/>
      <c r="H183" s="132">
        <f t="shared" ref="H183:N183" si="121">H54</f>
        <v>12655</v>
      </c>
      <c r="I183" s="132">
        <f t="shared" si="121"/>
        <v>0</v>
      </c>
      <c r="J183" s="132">
        <f t="shared" si="121"/>
        <v>0</v>
      </c>
      <c r="K183" s="132">
        <f t="shared" si="121"/>
        <v>0</v>
      </c>
      <c r="L183" s="132">
        <f t="shared" si="121"/>
        <v>0</v>
      </c>
      <c r="M183" s="132">
        <f t="shared" si="121"/>
        <v>0</v>
      </c>
      <c r="N183" s="132">
        <f t="shared" si="121"/>
        <v>0</v>
      </c>
      <c r="O183" s="132"/>
      <c r="P183" s="132"/>
      <c r="Q183" s="132"/>
      <c r="R183" s="132"/>
    </row>
    <row r="184" spans="1:18" s="128" customFormat="1" x14ac:dyDescent="0.25">
      <c r="A184" s="130"/>
      <c r="B184" s="136"/>
      <c r="C184" s="136"/>
      <c r="D184" s="136"/>
      <c r="E184" s="136"/>
      <c r="F184" s="136"/>
      <c r="G184" s="136"/>
      <c r="H184" s="137" t="e">
        <f t="shared" ref="H184:N184" si="122">SUM(H158:H183)</f>
        <v>#REF!</v>
      </c>
      <c r="I184" s="137" t="e">
        <f t="shared" si="122"/>
        <v>#REF!</v>
      </c>
      <c r="J184" s="137" t="e">
        <f t="shared" si="122"/>
        <v>#REF!</v>
      </c>
      <c r="K184" s="137" t="e">
        <f t="shared" si="122"/>
        <v>#REF!</v>
      </c>
      <c r="L184" s="137" t="e">
        <f t="shared" si="122"/>
        <v>#REF!</v>
      </c>
      <c r="M184" s="137" t="e">
        <f t="shared" si="122"/>
        <v>#REF!</v>
      </c>
      <c r="N184" s="137" t="e">
        <f t="shared" si="122"/>
        <v>#REF!</v>
      </c>
      <c r="O184" s="137"/>
      <c r="P184" s="137"/>
      <c r="Q184" s="137"/>
      <c r="R184" s="137"/>
    </row>
    <row r="185" spans="1:18" s="127" customFormat="1" x14ac:dyDescent="0.25">
      <c r="A185" s="130"/>
      <c r="B185" s="138"/>
      <c r="C185" s="138"/>
      <c r="D185" s="138"/>
      <c r="E185" s="138"/>
      <c r="F185" s="138"/>
      <c r="G185" s="138"/>
      <c r="H185" s="132" t="e">
        <f t="shared" ref="H185:N185" si="123">H57+H105</f>
        <v>#REF!</v>
      </c>
      <c r="I185" s="132" t="e">
        <f t="shared" si="123"/>
        <v>#REF!</v>
      </c>
      <c r="J185" s="132" t="e">
        <f t="shared" si="123"/>
        <v>#REF!</v>
      </c>
      <c r="K185" s="132" t="e">
        <f t="shared" si="123"/>
        <v>#REF!</v>
      </c>
      <c r="L185" s="132" t="e">
        <f t="shared" si="123"/>
        <v>#REF!</v>
      </c>
      <c r="M185" s="132" t="e">
        <f t="shared" si="123"/>
        <v>#REF!</v>
      </c>
      <c r="N185" s="132" t="e">
        <f t="shared" si="123"/>
        <v>#REF!</v>
      </c>
      <c r="O185" s="132"/>
      <c r="P185" s="132"/>
      <c r="Q185" s="132"/>
      <c r="R185" s="132"/>
    </row>
    <row r="186" spans="1:18" x14ac:dyDescent="0.25">
      <c r="A186" s="130"/>
      <c r="B186" s="133"/>
      <c r="C186" s="133"/>
      <c r="D186" s="133"/>
      <c r="E186" s="133"/>
      <c r="F186" s="133"/>
      <c r="G186" s="133"/>
      <c r="H186" s="132">
        <f t="shared" ref="H186:N186" si="124">H112</f>
        <v>30114</v>
      </c>
      <c r="I186" s="132">
        <f t="shared" si="124"/>
        <v>0</v>
      </c>
      <c r="J186" s="132">
        <f t="shared" si="124"/>
        <v>0</v>
      </c>
      <c r="K186" s="132">
        <f t="shared" si="124"/>
        <v>0</v>
      </c>
      <c r="L186" s="132">
        <f t="shared" si="124"/>
        <v>0</v>
      </c>
      <c r="M186" s="132">
        <f t="shared" si="124"/>
        <v>0</v>
      </c>
      <c r="N186" s="132">
        <f t="shared" si="124"/>
        <v>0</v>
      </c>
      <c r="O186" s="132"/>
      <c r="P186" s="132"/>
      <c r="Q186" s="132"/>
      <c r="R186" s="132"/>
    </row>
    <row r="187" spans="1:18" x14ac:dyDescent="0.25">
      <c r="A187" s="130"/>
      <c r="B187" s="133"/>
      <c r="C187" s="133"/>
      <c r="D187" s="133"/>
      <c r="E187" s="133"/>
      <c r="F187" s="133"/>
      <c r="G187" s="133"/>
      <c r="H187" s="132">
        <f t="shared" ref="H187:N187" si="125">H144</f>
        <v>11398</v>
      </c>
      <c r="I187" s="132" t="e">
        <f t="shared" si="125"/>
        <v>#REF!</v>
      </c>
      <c r="J187" s="132" t="e">
        <f t="shared" si="125"/>
        <v>#REF!</v>
      </c>
      <c r="K187" s="132" t="e">
        <f t="shared" si="125"/>
        <v>#REF!</v>
      </c>
      <c r="L187" s="132" t="e">
        <f t="shared" si="125"/>
        <v>#REF!</v>
      </c>
      <c r="M187" s="132" t="e">
        <f t="shared" si="125"/>
        <v>#REF!</v>
      </c>
      <c r="N187" s="132" t="e">
        <f t="shared" si="125"/>
        <v>#REF!</v>
      </c>
      <c r="O187" s="132"/>
      <c r="P187" s="132"/>
      <c r="Q187" s="132"/>
      <c r="R187" s="132"/>
    </row>
    <row r="188" spans="1:18" x14ac:dyDescent="0.25">
      <c r="A188" s="130"/>
      <c r="B188" s="591"/>
      <c r="C188" s="591"/>
      <c r="D188" s="591"/>
      <c r="E188" s="591"/>
      <c r="F188" s="592"/>
      <c r="G188" s="592"/>
      <c r="H188" s="132">
        <f t="shared" ref="H188:N188" si="126">H153</f>
        <v>31385</v>
      </c>
      <c r="I188" s="132">
        <f t="shared" si="126"/>
        <v>0</v>
      </c>
      <c r="J188" s="132">
        <f t="shared" si="126"/>
        <v>0</v>
      </c>
      <c r="K188" s="132">
        <f t="shared" si="126"/>
        <v>0</v>
      </c>
      <c r="L188" s="132">
        <f t="shared" si="126"/>
        <v>0</v>
      </c>
      <c r="M188" s="132">
        <f t="shared" si="126"/>
        <v>0</v>
      </c>
      <c r="N188" s="132">
        <f t="shared" si="126"/>
        <v>0</v>
      </c>
      <c r="O188" s="132"/>
      <c r="P188" s="132"/>
      <c r="Q188" s="132"/>
      <c r="R188" s="132"/>
    </row>
    <row r="189" spans="1:18" x14ac:dyDescent="0.25">
      <c r="A189" s="130"/>
      <c r="B189" s="136"/>
      <c r="C189" s="136"/>
      <c r="D189" s="136"/>
      <c r="E189" s="136"/>
      <c r="F189" s="136"/>
      <c r="G189" s="136"/>
      <c r="H189" s="137" t="e">
        <f t="shared" ref="H189:N189" si="127">SUM(H185:H188)</f>
        <v>#REF!</v>
      </c>
      <c r="I189" s="137" t="e">
        <f t="shared" si="127"/>
        <v>#REF!</v>
      </c>
      <c r="J189" s="137" t="e">
        <f t="shared" si="127"/>
        <v>#REF!</v>
      </c>
      <c r="K189" s="137" t="e">
        <f t="shared" si="127"/>
        <v>#REF!</v>
      </c>
      <c r="L189" s="137" t="e">
        <f t="shared" si="127"/>
        <v>#REF!</v>
      </c>
      <c r="M189" s="137" t="e">
        <f t="shared" si="127"/>
        <v>#REF!</v>
      </c>
      <c r="N189" s="137" t="e">
        <f t="shared" si="127"/>
        <v>#REF!</v>
      </c>
      <c r="O189" s="137"/>
      <c r="P189" s="137"/>
      <c r="Q189" s="137"/>
      <c r="R189" s="137"/>
    </row>
    <row r="190" spans="1:18" ht="16.5" customHeight="1" x14ac:dyDescent="0.25">
      <c r="A190" s="139"/>
      <c r="B190" s="108"/>
      <c r="C190" s="108"/>
      <c r="D190" s="108"/>
      <c r="E190" s="108"/>
      <c r="F190" s="108"/>
      <c r="G190" s="108"/>
      <c r="H190" s="108">
        <f t="shared" ref="H190:N190" si="128">SUM(H152+H142+H110)</f>
        <v>72791</v>
      </c>
      <c r="I190" s="108">
        <f t="shared" si="128"/>
        <v>0</v>
      </c>
      <c r="J190" s="108">
        <f t="shared" si="128"/>
        <v>0</v>
      </c>
      <c r="K190" s="108">
        <f t="shared" si="128"/>
        <v>0</v>
      </c>
      <c r="L190" s="108">
        <f t="shared" si="128"/>
        <v>0</v>
      </c>
      <c r="M190" s="108">
        <f t="shared" si="128"/>
        <v>0</v>
      </c>
      <c r="N190" s="108">
        <f t="shared" si="128"/>
        <v>0</v>
      </c>
      <c r="O190" s="108"/>
      <c r="P190" s="108"/>
      <c r="Q190" s="108"/>
      <c r="R190" s="108"/>
    </row>
    <row r="191" spans="1:18" s="128" customFormat="1" ht="16.5" customHeight="1" x14ac:dyDescent="0.25">
      <c r="A191" s="139"/>
      <c r="B191" s="137"/>
      <c r="C191" s="137"/>
      <c r="D191" s="137"/>
      <c r="E191" s="137"/>
      <c r="F191" s="137"/>
      <c r="G191" s="137"/>
      <c r="H191" s="137">
        <v>2145183</v>
      </c>
      <c r="I191" s="137"/>
      <c r="J191" s="137" t="s">
        <v>95</v>
      </c>
      <c r="K191" s="137">
        <v>0</v>
      </c>
      <c r="L191" s="137"/>
      <c r="M191" s="137"/>
      <c r="N191" s="137"/>
      <c r="O191" s="137"/>
      <c r="P191" s="137"/>
      <c r="Q191" s="137"/>
      <c r="R191" s="137"/>
    </row>
    <row r="192" spans="1:18" x14ac:dyDescent="0.25">
      <c r="G192" s="133"/>
      <c r="H192" s="133"/>
      <c r="I192" s="133"/>
      <c r="J192" s="140"/>
      <c r="K192" s="140"/>
      <c r="L192" s="140"/>
      <c r="M192" s="140"/>
      <c r="N192" s="140"/>
      <c r="O192" s="140"/>
      <c r="P192" s="140"/>
      <c r="Q192" s="140"/>
      <c r="R192" s="140"/>
    </row>
    <row r="193" spans="6:18" x14ac:dyDescent="0.25">
      <c r="G193" s="133"/>
      <c r="H193" s="133"/>
      <c r="I193" s="133"/>
      <c r="J193" s="141"/>
      <c r="K193" s="141"/>
      <c r="L193" s="141"/>
      <c r="M193" s="142"/>
      <c r="N193" s="142"/>
      <c r="O193" s="142"/>
      <c r="P193" s="142"/>
      <c r="Q193" s="142"/>
      <c r="R193" s="142"/>
    </row>
    <row r="194" spans="6:18" x14ac:dyDescent="0.25">
      <c r="F194" s="143"/>
      <c r="G194" s="144"/>
      <c r="H194" s="144"/>
      <c r="I194" s="144"/>
      <c r="J194" s="99"/>
      <c r="K194" s="98"/>
      <c r="L194" s="98"/>
      <c r="M194" s="99"/>
      <c r="N194" s="99"/>
      <c r="O194" s="99"/>
      <c r="P194" s="99"/>
      <c r="Q194" s="99"/>
      <c r="R194" s="99"/>
    </row>
    <row r="195" spans="6:18" x14ac:dyDescent="0.25">
      <c r="G195" s="145"/>
      <c r="H195" s="144"/>
      <c r="I195" s="144"/>
      <c r="J195" s="99"/>
      <c r="K195" s="98"/>
      <c r="L195" s="98"/>
      <c r="M195" s="99"/>
      <c r="N195" s="99"/>
      <c r="O195" s="99"/>
      <c r="P195" s="99"/>
      <c r="Q195" s="99"/>
      <c r="R195" s="99"/>
    </row>
    <row r="196" spans="6:18" x14ac:dyDescent="0.25">
      <c r="G196" s="136"/>
      <c r="H196" s="136"/>
      <c r="I196" s="136"/>
      <c r="J196" s="137"/>
      <c r="K196" s="137"/>
      <c r="L196" s="137"/>
      <c r="M196" s="137"/>
      <c r="N196" s="137"/>
      <c r="O196" s="137"/>
      <c r="P196" s="137"/>
      <c r="Q196" s="137"/>
      <c r="R196" s="137"/>
    </row>
    <row r="197" spans="6:18" x14ac:dyDescent="0.25">
      <c r="G197" s="107"/>
      <c r="H197" s="107"/>
      <c r="I197" s="107"/>
      <c r="J197" s="108"/>
      <c r="K197" s="108"/>
      <c r="L197" s="108"/>
      <c r="M197" s="109"/>
      <c r="N197" s="109"/>
      <c r="O197" s="109"/>
      <c r="P197" s="109"/>
      <c r="Q197" s="109"/>
      <c r="R197" s="109"/>
    </row>
    <row r="198" spans="6:18" x14ac:dyDescent="0.25">
      <c r="G198" s="107"/>
      <c r="H198" s="107"/>
      <c r="I198" s="107"/>
      <c r="J198" s="108"/>
      <c r="K198" s="108"/>
      <c r="L198" s="108"/>
      <c r="M198" s="109"/>
      <c r="N198" s="109"/>
      <c r="O198" s="109"/>
      <c r="P198" s="109"/>
      <c r="Q198" s="109"/>
      <c r="R198" s="109"/>
    </row>
    <row r="199" spans="6:18" x14ac:dyDescent="0.25">
      <c r="G199" s="107"/>
      <c r="H199" s="107"/>
      <c r="I199" s="107"/>
      <c r="J199" s="108"/>
      <c r="K199" s="108"/>
      <c r="L199" s="108"/>
      <c r="M199" s="109"/>
      <c r="N199" s="109"/>
      <c r="O199" s="109"/>
      <c r="P199" s="109"/>
      <c r="Q199" s="109"/>
      <c r="R199" s="109"/>
    </row>
    <row r="200" spans="6:18" x14ac:dyDescent="0.25">
      <c r="G200" s="107"/>
      <c r="H200" s="107"/>
      <c r="I200" s="107"/>
      <c r="J200" s="108"/>
      <c r="K200" s="108"/>
      <c r="L200" s="108"/>
      <c r="M200" s="109"/>
      <c r="N200" s="109"/>
      <c r="O200" s="109"/>
      <c r="P200" s="109"/>
      <c r="Q200" s="109"/>
      <c r="R200" s="109"/>
    </row>
    <row r="201" spans="6:18" x14ac:dyDescent="0.25">
      <c r="G201" s="107"/>
      <c r="H201" s="107"/>
      <c r="I201" s="107"/>
      <c r="J201" s="108"/>
      <c r="K201" s="108"/>
      <c r="L201" s="108"/>
      <c r="M201" s="109"/>
      <c r="N201" s="109"/>
      <c r="O201" s="109"/>
      <c r="P201" s="109"/>
      <c r="Q201" s="109"/>
      <c r="R201" s="109"/>
    </row>
    <row r="202" spans="6:18" x14ac:dyDescent="0.25">
      <c r="G202" s="136"/>
      <c r="H202" s="136"/>
      <c r="I202" s="136"/>
      <c r="J202" s="137"/>
      <c r="K202" s="137"/>
      <c r="L202" s="137"/>
      <c r="M202" s="137"/>
      <c r="N202" s="137"/>
      <c r="O202" s="137"/>
      <c r="P202" s="137"/>
      <c r="Q202" s="137"/>
      <c r="R202" s="137"/>
    </row>
    <row r="203" spans="6:18" x14ac:dyDescent="0.25">
      <c r="G203" s="107"/>
      <c r="H203" s="107"/>
      <c r="I203" s="107"/>
      <c r="J203" s="108"/>
      <c r="K203" s="146"/>
      <c r="L203" s="146"/>
      <c r="M203" s="109"/>
      <c r="N203" s="109"/>
      <c r="O203" s="109"/>
      <c r="P203" s="109"/>
      <c r="Q203" s="109"/>
      <c r="R203" s="109"/>
    </row>
    <row r="204" spans="6:18" x14ac:dyDescent="0.25">
      <c r="G204" s="107"/>
      <c r="H204" s="107"/>
      <c r="I204" s="107"/>
      <c r="J204" s="108"/>
      <c r="K204" s="146"/>
      <c r="L204" s="146"/>
      <c r="M204" s="109"/>
      <c r="N204" s="109"/>
      <c r="O204" s="109"/>
      <c r="P204" s="109"/>
      <c r="Q204" s="109"/>
      <c r="R204" s="109"/>
    </row>
    <row r="205" spans="6:18" x14ac:dyDescent="0.25">
      <c r="G205" s="107"/>
      <c r="H205" s="107"/>
      <c r="I205" s="107"/>
      <c r="J205" s="108"/>
      <c r="K205" s="108"/>
      <c r="L205" s="108"/>
      <c r="M205" s="109"/>
      <c r="N205" s="109"/>
      <c r="O205" s="109"/>
      <c r="P205" s="109"/>
      <c r="Q205" s="109"/>
      <c r="R205" s="109"/>
    </row>
    <row r="206" spans="6:18" x14ac:dyDescent="0.25">
      <c r="G206" s="107"/>
      <c r="H206" s="107"/>
      <c r="I206" s="107"/>
      <c r="J206" s="108"/>
      <c r="K206" s="108"/>
      <c r="L206" s="108"/>
      <c r="M206" s="109"/>
      <c r="N206" s="109"/>
      <c r="O206" s="109"/>
      <c r="P206" s="109"/>
      <c r="Q206" s="109"/>
      <c r="R206" s="109"/>
    </row>
    <row r="207" spans="6:18" x14ac:dyDescent="0.25">
      <c r="G207" s="136"/>
      <c r="H207" s="136"/>
      <c r="I207" s="136"/>
      <c r="J207" s="137"/>
      <c r="K207" s="137"/>
      <c r="L207" s="137"/>
      <c r="M207" s="137"/>
      <c r="N207" s="137"/>
      <c r="O207" s="137"/>
      <c r="P207" s="137"/>
      <c r="Q207" s="137"/>
      <c r="R207" s="137"/>
    </row>
    <row r="208" spans="6:18" x14ac:dyDescent="0.25">
      <c r="G208" s="107"/>
      <c r="H208" s="107"/>
      <c r="I208" s="107"/>
      <c r="J208" s="108"/>
      <c r="K208" s="108"/>
      <c r="L208" s="108"/>
      <c r="M208" s="109"/>
      <c r="N208" s="109"/>
      <c r="O208" s="109"/>
      <c r="P208" s="109"/>
      <c r="Q208" s="109"/>
      <c r="R208" s="109"/>
    </row>
    <row r="209" spans="7:18" x14ac:dyDescent="0.25">
      <c r="G209" s="107"/>
      <c r="H209" s="107"/>
      <c r="I209" s="107"/>
      <c r="J209" s="108"/>
      <c r="K209" s="108"/>
      <c r="L209" s="108"/>
      <c r="M209" s="109"/>
      <c r="N209" s="109"/>
      <c r="O209" s="109"/>
      <c r="P209" s="109"/>
      <c r="Q209" s="109"/>
      <c r="R209" s="109"/>
    </row>
    <row r="210" spans="7:18" x14ac:dyDescent="0.25">
      <c r="G210" s="147"/>
      <c r="H210" s="136"/>
      <c r="I210" s="136"/>
      <c r="J210" s="137"/>
      <c r="K210" s="137"/>
      <c r="L210" s="137"/>
      <c r="M210" s="137"/>
      <c r="N210" s="137"/>
      <c r="O210" s="137"/>
      <c r="P210" s="137"/>
      <c r="Q210" s="137"/>
      <c r="R210" s="137"/>
    </row>
    <row r="211" spans="7:18" x14ac:dyDescent="0.25">
      <c r="G211" s="107"/>
      <c r="H211" s="107"/>
      <c r="I211" s="107"/>
      <c r="J211" s="108"/>
      <c r="K211" s="108"/>
      <c r="L211" s="108"/>
      <c r="M211" s="109"/>
      <c r="N211" s="109"/>
      <c r="O211" s="109"/>
      <c r="P211" s="109"/>
      <c r="Q211" s="109"/>
      <c r="R211" s="109"/>
    </row>
    <row r="212" spans="7:18" x14ac:dyDescent="0.25">
      <c r="G212" s="107"/>
      <c r="H212" s="107"/>
      <c r="I212" s="107"/>
      <c r="J212" s="108"/>
      <c r="K212" s="108"/>
      <c r="L212" s="108"/>
      <c r="M212" s="109"/>
      <c r="N212" s="109"/>
      <c r="O212" s="109"/>
      <c r="P212" s="109"/>
      <c r="Q212" s="109"/>
      <c r="R212" s="109"/>
    </row>
    <row r="213" spans="7:18" x14ac:dyDescent="0.25">
      <c r="G213" s="107"/>
      <c r="H213" s="107"/>
      <c r="I213" s="148"/>
      <c r="J213" s="108"/>
      <c r="K213" s="108"/>
      <c r="L213" s="108"/>
      <c r="M213" s="109"/>
      <c r="N213" s="109"/>
      <c r="O213" s="109"/>
      <c r="P213" s="109"/>
      <c r="Q213" s="109"/>
      <c r="R213" s="109"/>
    </row>
    <row r="214" spans="7:18" x14ac:dyDescent="0.25">
      <c r="G214" s="107"/>
      <c r="H214" s="107"/>
      <c r="I214" s="107"/>
      <c r="J214" s="108"/>
      <c r="K214" s="146"/>
      <c r="L214" s="146"/>
      <c r="M214" s="109"/>
      <c r="N214" s="109"/>
      <c r="O214" s="109"/>
      <c r="P214" s="109"/>
      <c r="Q214" s="109"/>
      <c r="R214" s="109"/>
    </row>
    <row r="215" spans="7:18" x14ac:dyDescent="0.25">
      <c r="G215" s="107"/>
      <c r="H215" s="107"/>
      <c r="I215" s="107"/>
      <c r="J215" s="108"/>
      <c r="K215" s="108"/>
      <c r="L215" s="108"/>
      <c r="M215" s="109"/>
      <c r="N215" s="109"/>
      <c r="O215" s="109"/>
      <c r="P215" s="109"/>
      <c r="Q215" s="109"/>
      <c r="R215" s="109"/>
    </row>
    <row r="216" spans="7:18" x14ac:dyDescent="0.25">
      <c r="G216" s="136"/>
      <c r="H216" s="136"/>
      <c r="I216" s="136"/>
      <c r="J216" s="137"/>
      <c r="K216" s="137"/>
      <c r="L216" s="137"/>
      <c r="M216" s="137"/>
      <c r="N216" s="137"/>
      <c r="O216" s="137"/>
      <c r="P216" s="137"/>
      <c r="Q216" s="137"/>
      <c r="R216" s="137"/>
    </row>
    <row r="217" spans="7:18" x14ac:dyDescent="0.25">
      <c r="G217" s="107"/>
      <c r="H217" s="107"/>
      <c r="I217" s="148"/>
      <c r="J217" s="108"/>
      <c r="K217" s="108"/>
      <c r="L217" s="108"/>
      <c r="M217" s="109"/>
      <c r="N217" s="109"/>
      <c r="O217" s="109"/>
      <c r="P217" s="109"/>
      <c r="Q217" s="109"/>
      <c r="R217" s="109"/>
    </row>
    <row r="218" spans="7:18" x14ac:dyDescent="0.25">
      <c r="G218" s="107"/>
      <c r="H218" s="107"/>
      <c r="I218" s="148"/>
      <c r="J218" s="108"/>
      <c r="K218" s="108"/>
      <c r="L218" s="108"/>
      <c r="M218" s="109"/>
      <c r="N218" s="109"/>
      <c r="O218" s="109"/>
      <c r="P218" s="109"/>
      <c r="Q218" s="109"/>
      <c r="R218" s="109"/>
    </row>
    <row r="219" spans="7:18" x14ac:dyDescent="0.25">
      <c r="G219" s="107"/>
      <c r="H219" s="107"/>
      <c r="I219" s="148"/>
      <c r="J219" s="108"/>
      <c r="K219" s="108"/>
      <c r="L219" s="108"/>
      <c r="M219" s="109"/>
      <c r="N219" s="109"/>
      <c r="O219" s="109"/>
      <c r="P219" s="109"/>
      <c r="Q219" s="109"/>
      <c r="R219" s="109"/>
    </row>
    <row r="220" spans="7:18" x14ac:dyDescent="0.25">
      <c r="G220" s="107"/>
      <c r="H220" s="107"/>
      <c r="I220" s="148"/>
      <c r="J220" s="108"/>
      <c r="K220" s="108"/>
      <c r="L220" s="108"/>
      <c r="M220" s="109"/>
      <c r="N220" s="109"/>
      <c r="O220" s="109"/>
      <c r="P220" s="109"/>
      <c r="Q220" s="109"/>
      <c r="R220" s="109"/>
    </row>
    <row r="221" spans="7:18" x14ac:dyDescent="0.25">
      <c r="G221" s="107"/>
      <c r="H221" s="107"/>
      <c r="I221" s="148"/>
      <c r="J221" s="108"/>
      <c r="K221" s="108"/>
      <c r="L221" s="108"/>
      <c r="M221" s="109"/>
      <c r="N221" s="109"/>
      <c r="O221" s="109"/>
      <c r="P221" s="109"/>
      <c r="Q221" s="109"/>
      <c r="R221" s="109"/>
    </row>
    <row r="222" spans="7:18" x14ac:dyDescent="0.25">
      <c r="G222" s="107"/>
      <c r="H222" s="107"/>
      <c r="I222" s="148"/>
      <c r="J222" s="108"/>
      <c r="K222" s="108"/>
      <c r="L222" s="108"/>
      <c r="M222" s="109"/>
      <c r="N222" s="109"/>
      <c r="O222" s="109"/>
      <c r="P222" s="109"/>
      <c r="Q222" s="109"/>
      <c r="R222" s="109"/>
    </row>
    <row r="223" spans="7:18" x14ac:dyDescent="0.25">
      <c r="G223" s="107"/>
      <c r="H223" s="107"/>
      <c r="I223" s="148"/>
      <c r="J223" s="108"/>
      <c r="K223" s="108"/>
      <c r="L223" s="108"/>
      <c r="M223" s="109"/>
      <c r="N223" s="109"/>
      <c r="O223" s="109"/>
      <c r="P223" s="109"/>
      <c r="Q223" s="109"/>
      <c r="R223" s="109"/>
    </row>
    <row r="224" spans="7:18" x14ac:dyDescent="0.25">
      <c r="G224" s="136"/>
      <c r="H224" s="136"/>
      <c r="I224" s="136"/>
      <c r="J224" s="137"/>
      <c r="K224" s="137"/>
      <c r="L224" s="137"/>
      <c r="M224" s="137"/>
      <c r="N224" s="137"/>
      <c r="O224" s="137"/>
      <c r="P224" s="137"/>
      <c r="Q224" s="137"/>
      <c r="R224" s="137"/>
    </row>
    <row r="225" spans="7:18" x14ac:dyDescent="0.25">
      <c r="G225" s="107"/>
      <c r="H225" s="107"/>
      <c r="I225" s="149"/>
      <c r="J225" s="108"/>
      <c r="K225" s="108"/>
      <c r="L225" s="108"/>
      <c r="M225" s="109"/>
      <c r="N225" s="109"/>
      <c r="O225" s="109"/>
      <c r="P225" s="109"/>
      <c r="Q225" s="109"/>
      <c r="R225" s="109"/>
    </row>
    <row r="226" spans="7:18" x14ac:dyDescent="0.25">
      <c r="G226" s="107"/>
      <c r="H226" s="107"/>
      <c r="I226" s="149"/>
      <c r="J226" s="108"/>
      <c r="K226" s="108"/>
      <c r="L226" s="108"/>
      <c r="M226" s="109"/>
      <c r="N226" s="109"/>
      <c r="O226" s="109"/>
      <c r="P226" s="109"/>
      <c r="Q226" s="109"/>
      <c r="R226" s="109"/>
    </row>
    <row r="227" spans="7:18" x14ac:dyDescent="0.25">
      <c r="G227" s="107"/>
      <c r="H227" s="107"/>
      <c r="I227" s="107"/>
      <c r="J227" s="108"/>
      <c r="K227" s="108"/>
      <c r="L227" s="108"/>
      <c r="M227" s="109"/>
      <c r="N227" s="109"/>
      <c r="O227" s="109"/>
      <c r="P227" s="109"/>
      <c r="Q227" s="109"/>
      <c r="R227" s="109"/>
    </row>
    <row r="228" spans="7:18" x14ac:dyDescent="0.25">
      <c r="G228" s="107"/>
      <c r="H228" s="107"/>
      <c r="I228" s="148"/>
      <c r="J228" s="108"/>
      <c r="K228" s="108"/>
      <c r="L228" s="108"/>
      <c r="M228" s="109"/>
      <c r="N228" s="109"/>
      <c r="O228" s="109"/>
      <c r="P228" s="109"/>
      <c r="Q228" s="109"/>
      <c r="R228" s="109"/>
    </row>
    <row r="229" spans="7:18" x14ac:dyDescent="0.25">
      <c r="G229" s="107"/>
      <c r="H229" s="107"/>
      <c r="I229" s="149"/>
      <c r="J229" s="108"/>
      <c r="K229" s="108"/>
      <c r="L229" s="108"/>
      <c r="M229" s="109"/>
      <c r="N229" s="109"/>
      <c r="O229" s="109"/>
      <c r="P229" s="109"/>
      <c r="Q229" s="109"/>
      <c r="R229" s="109"/>
    </row>
    <row r="230" spans="7:18" x14ac:dyDescent="0.25">
      <c r="G230" s="107"/>
      <c r="H230" s="107"/>
      <c r="I230" s="107"/>
      <c r="J230" s="108"/>
      <c r="K230" s="108"/>
      <c r="L230" s="108"/>
      <c r="M230" s="109"/>
      <c r="N230" s="109"/>
      <c r="O230" s="109"/>
      <c r="P230" s="109"/>
      <c r="Q230" s="109"/>
      <c r="R230" s="109"/>
    </row>
    <row r="231" spans="7:18" x14ac:dyDescent="0.25">
      <c r="G231" s="107"/>
      <c r="H231" s="107"/>
      <c r="I231" s="148"/>
      <c r="J231" s="108"/>
      <c r="K231" s="108"/>
      <c r="L231" s="108"/>
      <c r="M231" s="109"/>
      <c r="N231" s="109"/>
      <c r="O231" s="109"/>
      <c r="P231" s="109"/>
      <c r="Q231" s="109"/>
      <c r="R231" s="109"/>
    </row>
    <row r="232" spans="7:18" x14ac:dyDescent="0.25">
      <c r="G232" s="107"/>
      <c r="H232" s="107"/>
      <c r="I232" s="107"/>
      <c r="J232" s="108"/>
      <c r="K232" s="108"/>
      <c r="L232" s="108"/>
      <c r="M232" s="109"/>
      <c r="N232" s="109"/>
      <c r="O232" s="109"/>
      <c r="P232" s="109"/>
      <c r="Q232" s="109"/>
      <c r="R232" s="109"/>
    </row>
    <row r="233" spans="7:18" x14ac:dyDescent="0.25">
      <c r="G233" s="136"/>
      <c r="H233" s="136"/>
      <c r="I233" s="136"/>
      <c r="J233" s="137"/>
      <c r="K233" s="137"/>
      <c r="L233" s="137"/>
      <c r="M233" s="137"/>
      <c r="N233" s="137"/>
      <c r="O233" s="137"/>
      <c r="P233" s="137"/>
      <c r="Q233" s="137"/>
      <c r="R233" s="137"/>
    </row>
    <row r="234" spans="7:18" x14ac:dyDescent="0.25">
      <c r="G234" s="107"/>
      <c r="H234" s="107"/>
      <c r="I234" s="107"/>
      <c r="J234" s="108"/>
      <c r="K234" s="108"/>
      <c r="L234" s="108"/>
      <c r="M234" s="109"/>
      <c r="N234" s="109"/>
      <c r="O234" s="109"/>
      <c r="P234" s="109"/>
      <c r="Q234" s="109"/>
      <c r="R234" s="109"/>
    </row>
    <row r="235" spans="7:18" x14ac:dyDescent="0.25">
      <c r="G235" s="107"/>
      <c r="H235" s="107"/>
      <c r="I235" s="150"/>
      <c r="J235" s="108"/>
      <c r="K235" s="108"/>
      <c r="L235" s="108"/>
      <c r="M235" s="109"/>
      <c r="N235" s="109"/>
      <c r="O235" s="109"/>
      <c r="P235" s="109"/>
      <c r="Q235" s="109"/>
      <c r="R235" s="109"/>
    </row>
    <row r="236" spans="7:18" x14ac:dyDescent="0.25">
      <c r="G236" s="107"/>
      <c r="H236" s="107"/>
      <c r="I236" s="150"/>
      <c r="J236" s="108"/>
      <c r="K236" s="108"/>
      <c r="L236" s="108"/>
      <c r="M236" s="109"/>
      <c r="N236" s="109"/>
      <c r="O236" s="109"/>
      <c r="P236" s="109"/>
      <c r="Q236" s="109"/>
      <c r="R236" s="109"/>
    </row>
    <row r="237" spans="7:18" x14ac:dyDescent="0.25">
      <c r="G237" s="107"/>
      <c r="H237" s="107"/>
      <c r="I237" s="150"/>
      <c r="J237" s="108"/>
      <c r="K237" s="108"/>
      <c r="L237" s="108"/>
      <c r="M237" s="109"/>
      <c r="N237" s="109"/>
      <c r="O237" s="109"/>
      <c r="P237" s="109"/>
      <c r="Q237" s="109"/>
      <c r="R237" s="109"/>
    </row>
    <row r="238" spans="7:18" x14ac:dyDescent="0.25">
      <c r="G238" s="107"/>
      <c r="H238" s="107"/>
      <c r="I238" s="151"/>
      <c r="J238" s="108"/>
      <c r="K238" s="108"/>
      <c r="L238" s="108"/>
      <c r="M238" s="109"/>
      <c r="N238" s="109"/>
      <c r="O238" s="109"/>
      <c r="P238" s="109"/>
      <c r="Q238" s="109"/>
      <c r="R238" s="109"/>
    </row>
    <row r="239" spans="7:18" x14ac:dyDescent="0.25">
      <c r="G239" s="107"/>
      <c r="H239" s="107"/>
      <c r="I239" s="152"/>
      <c r="J239" s="108"/>
      <c r="K239" s="108"/>
      <c r="L239" s="108"/>
      <c r="M239" s="109"/>
      <c r="N239" s="109"/>
      <c r="O239" s="109"/>
      <c r="P239" s="109"/>
      <c r="Q239" s="109"/>
      <c r="R239" s="109"/>
    </row>
    <row r="240" spans="7:18" x14ac:dyDescent="0.25">
      <c r="G240" s="107"/>
      <c r="H240" s="107"/>
      <c r="I240" s="152"/>
      <c r="J240" s="108"/>
      <c r="K240" s="108"/>
      <c r="L240" s="108"/>
      <c r="M240" s="109"/>
      <c r="N240" s="109"/>
      <c r="O240" s="109"/>
      <c r="P240" s="109"/>
      <c r="Q240" s="109"/>
      <c r="R240" s="109"/>
    </row>
    <row r="241" spans="7:18" x14ac:dyDescent="0.25">
      <c r="G241" s="107"/>
      <c r="H241" s="107"/>
      <c r="I241" s="107"/>
      <c r="J241" s="108"/>
      <c r="K241" s="108"/>
      <c r="L241" s="108"/>
      <c r="M241" s="109"/>
      <c r="N241" s="109"/>
      <c r="O241" s="109"/>
      <c r="P241" s="109"/>
      <c r="Q241" s="109"/>
      <c r="R241" s="109"/>
    </row>
    <row r="242" spans="7:18" x14ac:dyDescent="0.25">
      <c r="G242" s="107"/>
      <c r="H242" s="107"/>
      <c r="I242" s="153"/>
      <c r="J242" s="108"/>
      <c r="K242" s="108"/>
      <c r="L242" s="108"/>
      <c r="M242" s="109"/>
      <c r="N242" s="109"/>
      <c r="O242" s="109"/>
      <c r="P242" s="109"/>
      <c r="Q242" s="109"/>
      <c r="R242" s="109"/>
    </row>
    <row r="243" spans="7:18" x14ac:dyDescent="0.25">
      <c r="G243" s="107"/>
      <c r="H243" s="107"/>
      <c r="I243" s="153"/>
      <c r="J243" s="108"/>
      <c r="K243" s="108"/>
      <c r="L243" s="108"/>
      <c r="M243" s="109"/>
      <c r="N243" s="109"/>
      <c r="O243" s="109"/>
      <c r="P243" s="109"/>
      <c r="Q243" s="109"/>
      <c r="R243" s="109"/>
    </row>
    <row r="244" spans="7:18" x14ac:dyDescent="0.25">
      <c r="G244" s="107"/>
      <c r="H244" s="107"/>
      <c r="I244" s="153"/>
      <c r="J244" s="108"/>
      <c r="K244" s="108"/>
      <c r="L244" s="108"/>
      <c r="M244" s="109"/>
      <c r="N244" s="109"/>
      <c r="O244" s="109"/>
      <c r="P244" s="109"/>
      <c r="Q244" s="109"/>
      <c r="R244" s="109"/>
    </row>
    <row r="245" spans="7:18" x14ac:dyDescent="0.25">
      <c r="G245" s="107"/>
      <c r="H245" s="107"/>
      <c r="I245" s="153"/>
      <c r="J245" s="108"/>
      <c r="K245" s="108"/>
      <c r="L245" s="108"/>
      <c r="M245" s="109"/>
      <c r="N245" s="109"/>
      <c r="O245" s="109"/>
      <c r="P245" s="109"/>
      <c r="Q245" s="109"/>
      <c r="R245" s="109"/>
    </row>
    <row r="246" spans="7:18" x14ac:dyDescent="0.25">
      <c r="G246" s="107"/>
      <c r="H246" s="107"/>
      <c r="I246" s="153"/>
      <c r="J246" s="108"/>
      <c r="K246" s="108"/>
      <c r="L246" s="108"/>
      <c r="M246" s="109"/>
      <c r="N246" s="109"/>
      <c r="O246" s="109"/>
      <c r="P246" s="109"/>
      <c r="Q246" s="109"/>
      <c r="R246" s="109"/>
    </row>
    <row r="247" spans="7:18" x14ac:dyDescent="0.25">
      <c r="G247" s="107"/>
      <c r="H247" s="107"/>
      <c r="I247" s="153"/>
      <c r="J247" s="108"/>
      <c r="K247" s="108"/>
      <c r="L247" s="108"/>
      <c r="M247" s="109"/>
      <c r="N247" s="109"/>
      <c r="O247" s="109"/>
      <c r="P247" s="109"/>
      <c r="Q247" s="109"/>
      <c r="R247" s="109"/>
    </row>
    <row r="248" spans="7:18" x14ac:dyDescent="0.25">
      <c r="G248" s="107"/>
      <c r="H248" s="107"/>
      <c r="I248" s="153"/>
      <c r="J248" s="108"/>
      <c r="K248" s="108"/>
      <c r="L248" s="108"/>
      <c r="M248" s="109"/>
      <c r="N248" s="109"/>
      <c r="O248" s="109"/>
      <c r="P248" s="109"/>
      <c r="Q248" s="109"/>
      <c r="R248" s="109"/>
    </row>
    <row r="249" spans="7:18" x14ac:dyDescent="0.25">
      <c r="G249" s="107"/>
      <c r="H249" s="107"/>
      <c r="I249" s="153"/>
      <c r="J249" s="108"/>
      <c r="K249" s="108"/>
      <c r="L249" s="108"/>
      <c r="M249" s="109"/>
      <c r="N249" s="109"/>
      <c r="O249" s="109"/>
      <c r="P249" s="109"/>
      <c r="Q249" s="109"/>
      <c r="R249" s="109"/>
    </row>
    <row r="250" spans="7:18" x14ac:dyDescent="0.25">
      <c r="G250" s="107"/>
      <c r="H250" s="107"/>
      <c r="I250" s="154"/>
      <c r="J250" s="108"/>
      <c r="K250" s="108"/>
      <c r="L250" s="108"/>
      <c r="M250" s="109"/>
      <c r="N250" s="109"/>
      <c r="O250" s="109"/>
      <c r="P250" s="109"/>
      <c r="Q250" s="109"/>
      <c r="R250" s="109"/>
    </row>
    <row r="251" spans="7:18" x14ac:dyDescent="0.25">
      <c r="G251" s="107"/>
      <c r="H251" s="107"/>
      <c r="I251" s="107"/>
      <c r="J251" s="108"/>
      <c r="K251" s="108"/>
      <c r="L251" s="108"/>
      <c r="M251" s="109"/>
      <c r="N251" s="109"/>
      <c r="O251" s="109"/>
      <c r="P251" s="109"/>
      <c r="Q251" s="109"/>
      <c r="R251" s="109"/>
    </row>
    <row r="252" spans="7:18" x14ac:dyDescent="0.25">
      <c r="G252" s="107"/>
      <c r="H252" s="107"/>
      <c r="I252" s="153"/>
      <c r="J252" s="108"/>
      <c r="K252" s="108"/>
      <c r="L252" s="108"/>
      <c r="M252" s="109"/>
      <c r="N252" s="109"/>
      <c r="O252" s="109"/>
      <c r="P252" s="109"/>
      <c r="Q252" s="109"/>
      <c r="R252" s="109"/>
    </row>
    <row r="253" spans="7:18" x14ac:dyDescent="0.25">
      <c r="G253" s="107"/>
      <c r="H253" s="107"/>
      <c r="I253" s="153"/>
      <c r="J253" s="108"/>
      <c r="K253" s="108"/>
      <c r="L253" s="108"/>
      <c r="M253" s="109"/>
      <c r="N253" s="109"/>
      <c r="O253" s="109"/>
      <c r="P253" s="109"/>
      <c r="Q253" s="109"/>
      <c r="R253" s="109"/>
    </row>
    <row r="254" spans="7:18" x14ac:dyDescent="0.25">
      <c r="G254" s="107"/>
      <c r="H254" s="107"/>
      <c r="I254" s="153"/>
      <c r="J254" s="108"/>
      <c r="K254" s="108"/>
      <c r="L254" s="108"/>
      <c r="M254" s="109"/>
      <c r="N254" s="109"/>
      <c r="O254" s="109"/>
      <c r="P254" s="109"/>
      <c r="Q254" s="109"/>
      <c r="R254" s="109"/>
    </row>
    <row r="255" spans="7:18" x14ac:dyDescent="0.25">
      <c r="G255" s="107"/>
      <c r="H255" s="107"/>
      <c r="I255" s="153"/>
      <c r="J255" s="108"/>
      <c r="K255" s="108"/>
      <c r="L255" s="108"/>
      <c r="M255" s="109"/>
      <c r="N255" s="109"/>
      <c r="O255" s="109"/>
      <c r="P255" s="109"/>
      <c r="Q255" s="109"/>
      <c r="R255" s="109"/>
    </row>
    <row r="256" spans="7:18" x14ac:dyDescent="0.25">
      <c r="G256" s="136"/>
      <c r="H256" s="136"/>
      <c r="I256" s="136"/>
      <c r="J256" s="137"/>
      <c r="K256" s="155"/>
      <c r="L256" s="155"/>
      <c r="M256" s="155"/>
      <c r="N256" s="155"/>
      <c r="O256" s="155"/>
      <c r="P256" s="155"/>
      <c r="Q256" s="155"/>
      <c r="R256" s="155"/>
    </row>
    <row r="257" spans="7:18" x14ac:dyDescent="0.25">
      <c r="G257" s="107"/>
      <c r="H257" s="107"/>
      <c r="I257" s="107"/>
      <c r="J257" s="108"/>
      <c r="K257" s="108"/>
      <c r="L257" s="108"/>
      <c r="M257" s="109"/>
      <c r="N257" s="109"/>
      <c r="O257" s="109"/>
      <c r="P257" s="109"/>
      <c r="Q257" s="109"/>
      <c r="R257" s="109"/>
    </row>
    <row r="258" spans="7:18" x14ac:dyDescent="0.25">
      <c r="G258" s="136"/>
      <c r="H258" s="136"/>
      <c r="I258" s="136"/>
      <c r="J258" s="137"/>
      <c r="K258" s="137"/>
      <c r="L258" s="137"/>
      <c r="M258" s="137"/>
      <c r="N258" s="137"/>
      <c r="O258" s="137"/>
      <c r="P258" s="137"/>
      <c r="Q258" s="137"/>
      <c r="R258" s="137"/>
    </row>
    <row r="259" spans="7:18" x14ac:dyDescent="0.25">
      <c r="G259" s="107"/>
      <c r="H259" s="107"/>
      <c r="I259" s="107"/>
      <c r="J259" s="108"/>
      <c r="K259" s="108"/>
      <c r="L259" s="108"/>
      <c r="M259" s="109"/>
      <c r="N259" s="109"/>
      <c r="O259" s="109"/>
      <c r="P259" s="109"/>
      <c r="Q259" s="109"/>
      <c r="R259" s="109"/>
    </row>
    <row r="260" spans="7:18" x14ac:dyDescent="0.25">
      <c r="G260" s="107"/>
      <c r="H260" s="107"/>
      <c r="I260" s="107"/>
      <c r="J260" s="108"/>
      <c r="K260" s="108"/>
      <c r="L260" s="108"/>
      <c r="M260" s="109"/>
      <c r="N260" s="109"/>
      <c r="O260" s="109"/>
      <c r="P260" s="109"/>
      <c r="Q260" s="109"/>
      <c r="R260" s="109"/>
    </row>
    <row r="261" spans="7:18" x14ac:dyDescent="0.25">
      <c r="G261" s="107"/>
      <c r="H261" s="107"/>
      <c r="I261" s="156"/>
      <c r="J261" s="108"/>
      <c r="K261" s="108"/>
      <c r="L261" s="108"/>
      <c r="M261" s="109"/>
      <c r="N261" s="109"/>
      <c r="O261" s="109"/>
      <c r="P261" s="109"/>
      <c r="Q261" s="109"/>
      <c r="R261" s="109"/>
    </row>
    <row r="262" spans="7:18" x14ac:dyDescent="0.25">
      <c r="G262" s="107"/>
      <c r="H262" s="107"/>
      <c r="I262" s="107"/>
      <c r="J262" s="108"/>
      <c r="K262" s="108"/>
      <c r="L262" s="108"/>
      <c r="M262" s="109"/>
      <c r="N262" s="109"/>
      <c r="O262" s="109"/>
      <c r="P262" s="109"/>
      <c r="Q262" s="109"/>
      <c r="R262" s="109"/>
    </row>
    <row r="263" spans="7:18" x14ac:dyDescent="0.25">
      <c r="G263" s="107"/>
      <c r="H263" s="107"/>
      <c r="I263" s="107"/>
      <c r="J263" s="108"/>
      <c r="K263" s="108"/>
      <c r="L263" s="108"/>
      <c r="M263" s="109"/>
      <c r="N263" s="109"/>
      <c r="O263" s="109"/>
      <c r="P263" s="109"/>
      <c r="Q263" s="109"/>
      <c r="R263" s="109"/>
    </row>
    <row r="264" spans="7:18" x14ac:dyDescent="0.25">
      <c r="G264" s="107"/>
      <c r="H264" s="107"/>
      <c r="I264" s="107"/>
      <c r="J264" s="108"/>
      <c r="K264" s="108"/>
      <c r="L264" s="108"/>
      <c r="M264" s="109"/>
      <c r="N264" s="109"/>
      <c r="O264" s="109"/>
      <c r="P264" s="109"/>
      <c r="Q264" s="109"/>
      <c r="R264" s="109"/>
    </row>
    <row r="265" spans="7:18" x14ac:dyDescent="0.25">
      <c r="G265" s="136"/>
      <c r="H265" s="136"/>
      <c r="I265" s="136"/>
      <c r="J265" s="137"/>
      <c r="K265" s="155"/>
      <c r="L265" s="155"/>
      <c r="M265" s="155"/>
      <c r="N265" s="155"/>
      <c r="O265" s="155"/>
      <c r="P265" s="155"/>
      <c r="Q265" s="155"/>
      <c r="R265" s="155"/>
    </row>
    <row r="266" spans="7:18" x14ac:dyDescent="0.25">
      <c r="G266" s="107"/>
      <c r="H266" s="107"/>
      <c r="I266" s="107"/>
      <c r="J266" s="108"/>
      <c r="K266" s="108"/>
      <c r="L266" s="108"/>
      <c r="M266" s="109"/>
      <c r="N266" s="109"/>
      <c r="O266" s="109"/>
      <c r="P266" s="109"/>
      <c r="Q266" s="109"/>
      <c r="R266" s="109"/>
    </row>
    <row r="267" spans="7:18" x14ac:dyDescent="0.25">
      <c r="G267" s="107"/>
      <c r="H267" s="107"/>
      <c r="I267" s="107"/>
      <c r="J267" s="108"/>
      <c r="K267" s="108"/>
      <c r="L267" s="108"/>
      <c r="M267" s="109"/>
      <c r="N267" s="109"/>
      <c r="O267" s="109"/>
      <c r="P267" s="109"/>
      <c r="Q267" s="109"/>
      <c r="R267" s="109"/>
    </row>
    <row r="268" spans="7:18" x14ac:dyDescent="0.25">
      <c r="G268" s="107"/>
      <c r="H268" s="107"/>
      <c r="I268" s="107"/>
      <c r="J268" s="108"/>
      <c r="K268" s="108"/>
      <c r="L268" s="108"/>
      <c r="M268" s="109"/>
      <c r="N268" s="109"/>
      <c r="O268" s="109"/>
      <c r="P268" s="109"/>
      <c r="Q268" s="109"/>
      <c r="R268" s="109"/>
    </row>
    <row r="269" spans="7:18" x14ac:dyDescent="0.25">
      <c r="G269" s="107"/>
      <c r="H269" s="107"/>
      <c r="I269" s="107"/>
      <c r="J269" s="108"/>
      <c r="K269" s="108"/>
      <c r="L269" s="108"/>
      <c r="M269" s="109"/>
      <c r="N269" s="109"/>
      <c r="O269" s="109"/>
      <c r="P269" s="109"/>
      <c r="Q269" s="109"/>
      <c r="R269" s="109"/>
    </row>
    <row r="270" spans="7:18" x14ac:dyDescent="0.25">
      <c r="G270" s="147"/>
      <c r="H270" s="157"/>
      <c r="I270" s="147"/>
      <c r="J270" s="137"/>
      <c r="K270" s="137"/>
      <c r="L270" s="137"/>
      <c r="M270" s="137"/>
      <c r="N270" s="137"/>
      <c r="O270" s="137"/>
      <c r="P270" s="137"/>
      <c r="Q270" s="137"/>
      <c r="R270" s="137"/>
    </row>
    <row r="271" spans="7:18" x14ac:dyDescent="0.25">
      <c r="G271" s="107"/>
      <c r="H271" s="107"/>
      <c r="I271" s="107"/>
      <c r="J271" s="108"/>
      <c r="K271" s="108"/>
      <c r="L271" s="108"/>
      <c r="M271" s="109"/>
      <c r="N271" s="109"/>
      <c r="O271" s="109"/>
      <c r="P271" s="109"/>
      <c r="Q271" s="109"/>
      <c r="R271" s="109"/>
    </row>
    <row r="272" spans="7:18" x14ac:dyDescent="0.25">
      <c r="G272" s="136"/>
      <c r="H272" s="136"/>
      <c r="I272" s="136"/>
      <c r="J272" s="137"/>
      <c r="K272" s="155"/>
      <c r="L272" s="155"/>
      <c r="M272" s="155"/>
      <c r="N272" s="155"/>
      <c r="O272" s="155"/>
      <c r="P272" s="155"/>
      <c r="Q272" s="155"/>
      <c r="R272" s="155"/>
    </row>
    <row r="273" spans="7:18" x14ac:dyDescent="0.25">
      <c r="G273" s="107"/>
      <c r="H273" s="107"/>
      <c r="I273" s="107"/>
      <c r="J273" s="108"/>
      <c r="K273" s="108"/>
      <c r="L273" s="108"/>
      <c r="M273" s="109"/>
      <c r="N273" s="109"/>
      <c r="O273" s="109"/>
      <c r="P273" s="109"/>
      <c r="Q273" s="109"/>
      <c r="R273" s="109"/>
    </row>
    <row r="274" spans="7:18" x14ac:dyDescent="0.25">
      <c r="G274" s="107"/>
      <c r="H274" s="107"/>
      <c r="I274" s="107"/>
      <c r="J274" s="108"/>
      <c r="K274" s="108"/>
      <c r="L274" s="108"/>
      <c r="M274" s="109"/>
      <c r="N274" s="109"/>
      <c r="O274" s="109"/>
      <c r="P274" s="109"/>
      <c r="Q274" s="109"/>
      <c r="R274" s="109"/>
    </row>
    <row r="275" spans="7:18" x14ac:dyDescent="0.25">
      <c r="G275" s="145"/>
      <c r="H275" s="145"/>
      <c r="I275" s="145"/>
      <c r="J275" s="158"/>
      <c r="K275" s="158"/>
      <c r="L275" s="158"/>
      <c r="M275" s="158"/>
      <c r="N275" s="158"/>
      <c r="O275" s="158"/>
      <c r="P275" s="158"/>
      <c r="Q275" s="158"/>
      <c r="R275" s="158"/>
    </row>
    <row r="276" spans="7:18" x14ac:dyDescent="0.25">
      <c r="G276" s="159"/>
      <c r="H276" s="159"/>
      <c r="I276" s="107"/>
      <c r="J276" s="108"/>
      <c r="K276" s="108"/>
      <c r="L276" s="108"/>
      <c r="M276" s="109"/>
      <c r="N276" s="109"/>
      <c r="O276" s="109"/>
      <c r="P276" s="109"/>
      <c r="Q276" s="109"/>
      <c r="R276" s="109"/>
    </row>
    <row r="277" spans="7:18" x14ac:dyDescent="0.25">
      <c r="G277" s="107"/>
      <c r="H277" s="107"/>
      <c r="I277" s="107"/>
      <c r="J277" s="108"/>
      <c r="K277" s="108"/>
      <c r="L277" s="108"/>
      <c r="M277" s="109"/>
      <c r="N277" s="109"/>
      <c r="O277" s="109"/>
      <c r="P277" s="109"/>
      <c r="Q277" s="109"/>
      <c r="R277" s="109"/>
    </row>
    <row r="278" spans="7:18" x14ac:dyDescent="0.25">
      <c r="G278" s="145"/>
      <c r="H278" s="144"/>
      <c r="I278" s="144"/>
      <c r="J278" s="98"/>
      <c r="K278" s="98"/>
      <c r="L278" s="98"/>
      <c r="M278" s="99"/>
      <c r="N278" s="99"/>
      <c r="O278" s="99"/>
      <c r="P278" s="99"/>
      <c r="Q278" s="99"/>
      <c r="R278" s="99"/>
    </row>
    <row r="279" spans="7:18" x14ac:dyDescent="0.25">
      <c r="G279" s="136"/>
      <c r="H279" s="136"/>
      <c r="I279" s="136"/>
      <c r="J279" s="137"/>
      <c r="K279" s="137"/>
      <c r="L279" s="137"/>
      <c r="M279" s="137"/>
      <c r="N279" s="137"/>
      <c r="O279" s="137"/>
      <c r="P279" s="137"/>
      <c r="Q279" s="137"/>
      <c r="R279" s="137"/>
    </row>
    <row r="280" spans="7:18" x14ac:dyDescent="0.25">
      <c r="G280" s="136"/>
      <c r="H280" s="136"/>
      <c r="I280" s="111"/>
      <c r="J280" s="137"/>
      <c r="K280" s="160"/>
      <c r="L280" s="160"/>
      <c r="M280" s="160"/>
      <c r="N280" s="160"/>
      <c r="O280" s="160"/>
      <c r="P280" s="160"/>
      <c r="Q280" s="160"/>
      <c r="R280" s="160"/>
    </row>
    <row r="281" spans="7:18" x14ac:dyDescent="0.25">
      <c r="G281" s="136"/>
      <c r="H281" s="136"/>
      <c r="I281" s="115"/>
      <c r="J281" s="161"/>
      <c r="K281" s="160"/>
      <c r="L281" s="160"/>
      <c r="M281" s="160"/>
      <c r="N281" s="160"/>
      <c r="O281" s="160"/>
      <c r="P281" s="160"/>
      <c r="Q281" s="160"/>
      <c r="R281" s="160"/>
    </row>
    <row r="282" spans="7:18" x14ac:dyDescent="0.25">
      <c r="G282" s="111"/>
      <c r="H282" s="111"/>
      <c r="I282" s="162"/>
      <c r="J282" s="132"/>
      <c r="K282" s="113"/>
      <c r="L282" s="113"/>
      <c r="M282" s="113"/>
      <c r="N282" s="113"/>
      <c r="O282" s="113"/>
      <c r="P282" s="113"/>
      <c r="Q282" s="113"/>
      <c r="R282" s="113"/>
    </row>
    <row r="283" spans="7:18" x14ac:dyDescent="0.25">
      <c r="G283" s="107"/>
      <c r="H283" s="107"/>
      <c r="I283" s="107"/>
      <c r="J283" s="108"/>
      <c r="K283" s="108"/>
      <c r="L283" s="108"/>
      <c r="M283" s="109"/>
      <c r="N283" s="109"/>
      <c r="O283" s="109"/>
      <c r="P283" s="109"/>
      <c r="Q283" s="109"/>
      <c r="R283" s="109"/>
    </row>
    <row r="284" spans="7:18" x14ac:dyDescent="0.25">
      <c r="G284" s="107"/>
      <c r="H284" s="107"/>
      <c r="I284" s="107"/>
      <c r="J284" s="108"/>
      <c r="K284" s="108"/>
      <c r="L284" s="108"/>
      <c r="M284" s="109"/>
      <c r="N284" s="109"/>
      <c r="O284" s="109"/>
      <c r="P284" s="109"/>
      <c r="Q284" s="109"/>
      <c r="R284" s="109"/>
    </row>
    <row r="285" spans="7:18" x14ac:dyDescent="0.25">
      <c r="G285" s="111"/>
      <c r="H285" s="111"/>
      <c r="I285" s="162"/>
      <c r="J285" s="108"/>
      <c r="K285" s="108"/>
      <c r="L285" s="108"/>
      <c r="M285" s="108"/>
      <c r="N285" s="108"/>
      <c r="O285" s="108"/>
      <c r="P285" s="108"/>
      <c r="Q285" s="108"/>
      <c r="R285" s="108"/>
    </row>
    <row r="286" spans="7:18" x14ac:dyDescent="0.25">
      <c r="G286" s="107"/>
      <c r="H286" s="107"/>
      <c r="I286" s="107"/>
      <c r="J286" s="108"/>
      <c r="K286" s="108"/>
      <c r="L286" s="108"/>
      <c r="M286" s="109"/>
      <c r="N286" s="109"/>
      <c r="O286" s="109"/>
      <c r="P286" s="109"/>
      <c r="Q286" s="109"/>
      <c r="R286" s="109"/>
    </row>
    <row r="287" spans="7:18" x14ac:dyDescent="0.25">
      <c r="G287" s="107"/>
      <c r="H287" s="107"/>
      <c r="I287" s="107"/>
      <c r="J287" s="108"/>
      <c r="K287" s="108"/>
      <c r="L287" s="108"/>
      <c r="M287" s="109"/>
      <c r="N287" s="109"/>
      <c r="O287" s="109"/>
      <c r="P287" s="109"/>
      <c r="Q287" s="109"/>
      <c r="R287" s="109"/>
    </row>
    <row r="288" spans="7:18" x14ac:dyDescent="0.25">
      <c r="G288" s="107"/>
      <c r="H288" s="107"/>
      <c r="I288" s="107"/>
      <c r="J288" s="108"/>
      <c r="K288" s="108"/>
      <c r="L288" s="108"/>
      <c r="M288" s="109"/>
      <c r="N288" s="109"/>
      <c r="O288" s="109"/>
      <c r="P288" s="109"/>
      <c r="Q288" s="109"/>
      <c r="R288" s="109"/>
    </row>
    <row r="289" spans="7:18" x14ac:dyDescent="0.25">
      <c r="G289" s="107"/>
      <c r="H289" s="107"/>
      <c r="I289" s="107"/>
      <c r="J289" s="108"/>
      <c r="K289" s="108"/>
      <c r="L289" s="108"/>
      <c r="M289" s="109"/>
      <c r="N289" s="109"/>
      <c r="O289" s="109"/>
      <c r="P289" s="109"/>
      <c r="Q289" s="109"/>
      <c r="R289" s="109"/>
    </row>
    <row r="290" spans="7:18" x14ac:dyDescent="0.25">
      <c r="G290" s="107"/>
      <c r="H290" s="107"/>
      <c r="I290" s="107"/>
      <c r="J290" s="108"/>
      <c r="K290" s="108"/>
      <c r="L290" s="108"/>
      <c r="M290" s="109"/>
      <c r="N290" s="109"/>
      <c r="O290" s="109"/>
      <c r="P290" s="109"/>
      <c r="Q290" s="109"/>
      <c r="R290" s="109"/>
    </row>
    <row r="291" spans="7:18" x14ac:dyDescent="0.25">
      <c r="G291" s="107"/>
      <c r="H291" s="107"/>
      <c r="I291" s="107"/>
      <c r="J291" s="108"/>
      <c r="K291" s="108"/>
      <c r="L291" s="108"/>
      <c r="M291" s="109"/>
      <c r="N291" s="109"/>
      <c r="O291" s="109"/>
      <c r="P291" s="109"/>
      <c r="Q291" s="109"/>
      <c r="R291" s="109"/>
    </row>
    <row r="292" spans="7:18" x14ac:dyDescent="0.25">
      <c r="G292" s="107"/>
      <c r="H292" s="107"/>
      <c r="I292" s="107"/>
      <c r="J292" s="108"/>
      <c r="K292" s="108"/>
      <c r="L292" s="108"/>
      <c r="M292" s="109"/>
      <c r="N292" s="109"/>
      <c r="O292" s="109"/>
      <c r="P292" s="109"/>
      <c r="Q292" s="109"/>
      <c r="R292" s="109"/>
    </row>
    <row r="293" spans="7:18" x14ac:dyDescent="0.25">
      <c r="G293" s="107"/>
      <c r="H293" s="107"/>
      <c r="I293" s="107"/>
      <c r="J293" s="108"/>
      <c r="K293" s="108"/>
      <c r="L293" s="108"/>
      <c r="M293" s="109"/>
      <c r="N293" s="109"/>
      <c r="O293" s="109"/>
      <c r="P293" s="109"/>
      <c r="Q293" s="109"/>
      <c r="R293" s="109"/>
    </row>
    <row r="294" spans="7:18" x14ac:dyDescent="0.25">
      <c r="G294" s="107"/>
      <c r="H294" s="107"/>
      <c r="I294" s="107"/>
      <c r="J294" s="108"/>
      <c r="K294" s="108"/>
      <c r="L294" s="108"/>
      <c r="M294" s="109"/>
      <c r="N294" s="109"/>
      <c r="O294" s="109"/>
      <c r="P294" s="109"/>
      <c r="Q294" s="109"/>
      <c r="R294" s="109"/>
    </row>
    <row r="295" spans="7:18" x14ac:dyDescent="0.25">
      <c r="G295" s="107"/>
      <c r="H295" s="107"/>
      <c r="I295" s="107"/>
      <c r="J295" s="108"/>
      <c r="K295" s="108"/>
      <c r="L295" s="108"/>
      <c r="M295" s="109"/>
      <c r="N295" s="109"/>
      <c r="O295" s="109"/>
      <c r="P295" s="109"/>
      <c r="Q295" s="109"/>
      <c r="R295" s="109"/>
    </row>
    <row r="296" spans="7:18" x14ac:dyDescent="0.25">
      <c r="G296" s="107"/>
      <c r="H296" s="107"/>
      <c r="I296" s="148"/>
      <c r="J296" s="108"/>
      <c r="K296" s="108"/>
      <c r="L296" s="108"/>
      <c r="M296" s="109"/>
      <c r="N296" s="109"/>
      <c r="O296" s="109"/>
      <c r="P296" s="109"/>
      <c r="Q296" s="109"/>
      <c r="R296" s="109"/>
    </row>
    <row r="297" spans="7:18" x14ac:dyDescent="0.25">
      <c r="G297" s="107"/>
      <c r="H297" s="107"/>
      <c r="I297" s="148"/>
      <c r="J297" s="108"/>
      <c r="K297" s="108"/>
      <c r="L297" s="108"/>
      <c r="M297" s="109"/>
      <c r="N297" s="109"/>
      <c r="O297" s="109"/>
      <c r="P297" s="109"/>
      <c r="Q297" s="109"/>
      <c r="R297" s="109"/>
    </row>
    <row r="298" spans="7:18" x14ac:dyDescent="0.25">
      <c r="G298" s="107"/>
      <c r="H298" s="107"/>
      <c r="I298" s="163"/>
      <c r="J298" s="108"/>
      <c r="K298" s="108"/>
      <c r="L298" s="108"/>
      <c r="M298" s="109"/>
      <c r="N298" s="109"/>
      <c r="O298" s="109"/>
      <c r="P298" s="109"/>
      <c r="Q298" s="109"/>
      <c r="R298" s="109"/>
    </row>
    <row r="299" spans="7:18" x14ac:dyDescent="0.25">
      <c r="G299" s="107"/>
      <c r="H299" s="107"/>
      <c r="I299" s="148"/>
      <c r="J299" s="108"/>
      <c r="K299" s="108"/>
      <c r="L299" s="108"/>
      <c r="M299" s="109"/>
      <c r="N299" s="109"/>
      <c r="O299" s="109"/>
      <c r="P299" s="109"/>
      <c r="Q299" s="109"/>
      <c r="R299" s="109"/>
    </row>
    <row r="300" spans="7:18" x14ac:dyDescent="0.25">
      <c r="G300" s="107"/>
      <c r="H300" s="107"/>
      <c r="I300" s="164"/>
      <c r="J300" s="108"/>
      <c r="K300" s="108"/>
      <c r="L300" s="108"/>
      <c r="M300" s="109"/>
      <c r="N300" s="109"/>
      <c r="O300" s="109"/>
      <c r="P300" s="109"/>
      <c r="Q300" s="109"/>
      <c r="R300" s="109"/>
    </row>
    <row r="301" spans="7:18" x14ac:dyDescent="0.25">
      <c r="G301" s="107"/>
      <c r="H301" s="107"/>
      <c r="I301" s="152"/>
      <c r="J301" s="108"/>
      <c r="K301" s="108"/>
      <c r="L301" s="108"/>
      <c r="M301" s="109"/>
      <c r="N301" s="109"/>
      <c r="O301" s="109"/>
      <c r="P301" s="109"/>
      <c r="Q301" s="109"/>
      <c r="R301" s="109"/>
    </row>
    <row r="302" spans="7:18" x14ac:dyDescent="0.25">
      <c r="G302" s="107"/>
      <c r="H302" s="107"/>
      <c r="I302" s="107"/>
      <c r="J302" s="108"/>
      <c r="K302" s="108"/>
      <c r="L302" s="108"/>
      <c r="M302" s="109"/>
      <c r="N302" s="109"/>
      <c r="O302" s="109"/>
      <c r="P302" s="109"/>
      <c r="Q302" s="109"/>
      <c r="R302" s="109"/>
    </row>
    <row r="303" spans="7:18" x14ac:dyDescent="0.25">
      <c r="G303" s="107"/>
      <c r="H303" s="107"/>
      <c r="I303" s="107"/>
      <c r="J303" s="108"/>
      <c r="K303" s="108"/>
      <c r="L303" s="108"/>
      <c r="M303" s="109"/>
      <c r="N303" s="109"/>
      <c r="O303" s="109"/>
      <c r="P303" s="109"/>
      <c r="Q303" s="109"/>
      <c r="R303" s="109"/>
    </row>
    <row r="304" spans="7:18" x14ac:dyDescent="0.25">
      <c r="G304" s="107"/>
      <c r="H304" s="107"/>
      <c r="I304" s="107"/>
      <c r="J304" s="108"/>
      <c r="K304" s="108"/>
      <c r="L304" s="108"/>
      <c r="M304" s="109"/>
      <c r="N304" s="109"/>
      <c r="O304" s="109"/>
      <c r="P304" s="109"/>
      <c r="Q304" s="109"/>
      <c r="R304" s="109"/>
    </row>
    <row r="305" spans="7:18" x14ac:dyDescent="0.25">
      <c r="G305" s="107"/>
      <c r="H305" s="107"/>
      <c r="I305" s="107"/>
      <c r="J305" s="108"/>
      <c r="K305" s="108"/>
      <c r="L305" s="108"/>
      <c r="M305" s="109"/>
      <c r="N305" s="109"/>
      <c r="O305" s="109"/>
      <c r="P305" s="109"/>
      <c r="Q305" s="109"/>
      <c r="R305" s="109"/>
    </row>
    <row r="306" spans="7:18" x14ac:dyDescent="0.25">
      <c r="G306" s="107"/>
      <c r="H306" s="107"/>
      <c r="I306" s="107"/>
      <c r="J306" s="108"/>
      <c r="K306" s="108"/>
      <c r="L306" s="108"/>
      <c r="M306" s="109"/>
      <c r="N306" s="109"/>
      <c r="O306" s="109"/>
      <c r="P306" s="109"/>
      <c r="Q306" s="109"/>
      <c r="R306" s="109"/>
    </row>
    <row r="307" spans="7:18" x14ac:dyDescent="0.25">
      <c r="G307" s="133"/>
      <c r="H307" s="133"/>
      <c r="I307" s="133"/>
      <c r="J307" s="108"/>
      <c r="K307" s="108"/>
      <c r="L307" s="108"/>
      <c r="M307" s="109"/>
      <c r="N307" s="109"/>
      <c r="O307" s="109"/>
      <c r="P307" s="109"/>
      <c r="Q307" s="109"/>
      <c r="R307" s="109"/>
    </row>
    <row r="308" spans="7:18" x14ac:dyDescent="0.25">
      <c r="G308" s="133"/>
      <c r="H308" s="133"/>
      <c r="I308" s="133"/>
      <c r="J308" s="108"/>
      <c r="K308" s="108"/>
      <c r="L308" s="108"/>
      <c r="M308" s="109"/>
      <c r="N308" s="109"/>
      <c r="O308" s="109"/>
      <c r="P308" s="109"/>
      <c r="Q308" s="109"/>
      <c r="R308" s="109"/>
    </row>
    <row r="309" spans="7:18" x14ac:dyDescent="0.25">
      <c r="G309" s="133"/>
      <c r="H309" s="133"/>
      <c r="I309" s="133"/>
      <c r="J309" s="108"/>
      <c r="K309" s="108"/>
      <c r="L309" s="108"/>
      <c r="M309" s="109"/>
      <c r="N309" s="109"/>
      <c r="O309" s="109"/>
      <c r="P309" s="109"/>
      <c r="Q309" s="109"/>
      <c r="R309" s="109"/>
    </row>
    <row r="310" spans="7:18" x14ac:dyDescent="0.25">
      <c r="G310" s="133"/>
      <c r="H310" s="133"/>
      <c r="I310" s="133"/>
      <c r="J310" s="108"/>
      <c r="K310" s="108"/>
      <c r="L310" s="108"/>
      <c r="M310" s="109"/>
      <c r="N310" s="109"/>
      <c r="O310" s="109"/>
      <c r="P310" s="109"/>
      <c r="Q310" s="109"/>
      <c r="R310" s="109"/>
    </row>
    <row r="311" spans="7:18" x14ac:dyDescent="0.25">
      <c r="G311" s="133"/>
      <c r="H311" s="133"/>
      <c r="I311" s="133"/>
      <c r="J311" s="108"/>
      <c r="K311" s="108"/>
      <c r="L311" s="108"/>
      <c r="M311" s="109"/>
      <c r="N311" s="109"/>
      <c r="O311" s="109"/>
      <c r="P311" s="109"/>
      <c r="Q311" s="109"/>
      <c r="R311" s="109"/>
    </row>
    <row r="312" spans="7:18" x14ac:dyDescent="0.25">
      <c r="G312" s="133"/>
      <c r="H312" s="133"/>
      <c r="I312" s="133"/>
      <c r="J312" s="108"/>
      <c r="K312" s="108"/>
      <c r="L312" s="108"/>
      <c r="M312" s="109"/>
      <c r="N312" s="109"/>
      <c r="O312" s="109"/>
      <c r="P312" s="109"/>
      <c r="Q312" s="109"/>
      <c r="R312" s="109"/>
    </row>
    <row r="313" spans="7:18" x14ac:dyDescent="0.25">
      <c r="G313" s="133"/>
      <c r="H313" s="133"/>
      <c r="I313" s="133"/>
      <c r="J313" s="108"/>
      <c r="K313" s="108"/>
      <c r="L313" s="108"/>
      <c r="M313" s="109"/>
      <c r="N313" s="109"/>
      <c r="O313" s="109"/>
      <c r="P313" s="109"/>
      <c r="Q313" s="109"/>
      <c r="R313" s="109"/>
    </row>
    <row r="314" spans="7:18" x14ac:dyDescent="0.25">
      <c r="G314" s="145"/>
      <c r="H314" s="145"/>
      <c r="I314" s="145"/>
      <c r="J314" s="158"/>
      <c r="K314" s="158"/>
      <c r="L314" s="158"/>
      <c r="M314" s="158"/>
      <c r="N314" s="158"/>
      <c r="O314" s="158"/>
      <c r="P314" s="158"/>
      <c r="Q314" s="158"/>
      <c r="R314" s="158"/>
    </row>
    <row r="315" spans="7:18" x14ac:dyDescent="0.25">
      <c r="G315" s="107"/>
      <c r="H315" s="107"/>
      <c r="I315" s="107"/>
      <c r="J315" s="108"/>
      <c r="K315" s="108"/>
      <c r="L315" s="108"/>
      <c r="M315" s="109"/>
      <c r="N315" s="109"/>
      <c r="O315" s="109"/>
      <c r="P315" s="109"/>
      <c r="Q315" s="109"/>
      <c r="R315" s="109"/>
    </row>
    <row r="316" spans="7:18" x14ac:dyDescent="0.25">
      <c r="G316" s="145"/>
      <c r="H316" s="144"/>
      <c r="I316" s="144"/>
      <c r="J316" s="98"/>
      <c r="K316" s="98"/>
      <c r="L316" s="98"/>
      <c r="M316" s="99"/>
      <c r="N316" s="99"/>
      <c r="O316" s="99"/>
      <c r="P316" s="99"/>
      <c r="Q316" s="99"/>
      <c r="R316" s="99"/>
    </row>
    <row r="317" spans="7:18" x14ac:dyDescent="0.25">
      <c r="G317" s="136"/>
      <c r="H317" s="136"/>
      <c r="I317" s="136"/>
      <c r="J317" s="137"/>
      <c r="K317" s="137"/>
      <c r="L317" s="137"/>
      <c r="M317" s="137"/>
      <c r="N317" s="137"/>
      <c r="O317" s="137"/>
      <c r="P317" s="137"/>
      <c r="Q317" s="137"/>
      <c r="R317" s="137"/>
    </row>
    <row r="318" spans="7:18" x14ac:dyDescent="0.25">
      <c r="G318" s="111"/>
      <c r="H318" s="111"/>
      <c r="I318" s="162"/>
      <c r="J318" s="132"/>
      <c r="K318" s="113"/>
      <c r="L318" s="113"/>
      <c r="M318" s="113"/>
      <c r="N318" s="113"/>
      <c r="O318" s="113"/>
      <c r="P318" s="113"/>
      <c r="Q318" s="113"/>
      <c r="R318" s="113"/>
    </row>
    <row r="319" spans="7:18" x14ac:dyDescent="0.25">
      <c r="G319" s="107"/>
      <c r="H319" s="107"/>
      <c r="I319" s="107"/>
      <c r="J319" s="108"/>
      <c r="K319" s="108"/>
      <c r="L319" s="108"/>
      <c r="M319" s="109"/>
      <c r="N319" s="109"/>
      <c r="O319" s="109"/>
      <c r="P319" s="109"/>
      <c r="Q319" s="109"/>
      <c r="R319" s="109"/>
    </row>
    <row r="320" spans="7:18" x14ac:dyDescent="0.25">
      <c r="G320" s="107"/>
      <c r="H320" s="107"/>
      <c r="I320" s="107"/>
      <c r="J320" s="108"/>
      <c r="K320" s="108"/>
      <c r="L320" s="108"/>
      <c r="M320" s="109"/>
      <c r="N320" s="109"/>
      <c r="O320" s="109"/>
      <c r="P320" s="109"/>
      <c r="Q320" s="109"/>
      <c r="R320" s="109"/>
    </row>
    <row r="321" spans="7:18" x14ac:dyDescent="0.25">
      <c r="G321" s="107"/>
      <c r="H321" s="107"/>
      <c r="I321" s="107"/>
      <c r="J321" s="108"/>
      <c r="K321" s="108"/>
      <c r="L321" s="108"/>
      <c r="M321" s="109"/>
      <c r="N321" s="109"/>
      <c r="O321" s="109"/>
      <c r="P321" s="109"/>
      <c r="Q321" s="109"/>
      <c r="R321" s="109"/>
    </row>
    <row r="322" spans="7:18" x14ac:dyDescent="0.25">
      <c r="G322" s="107"/>
      <c r="H322" s="107"/>
      <c r="I322" s="107"/>
      <c r="J322" s="108"/>
      <c r="K322" s="108"/>
      <c r="L322" s="108"/>
      <c r="M322" s="109"/>
      <c r="N322" s="109"/>
      <c r="O322" s="109"/>
      <c r="P322" s="109"/>
      <c r="Q322" s="109"/>
      <c r="R322" s="109"/>
    </row>
    <row r="323" spans="7:18" x14ac:dyDescent="0.25">
      <c r="G323" s="111"/>
      <c r="H323" s="111"/>
      <c r="I323" s="162"/>
      <c r="J323" s="132"/>
      <c r="K323" s="132"/>
      <c r="L323" s="132"/>
      <c r="M323" s="132"/>
      <c r="N323" s="132"/>
      <c r="O323" s="132"/>
      <c r="P323" s="132"/>
      <c r="Q323" s="132"/>
      <c r="R323" s="132"/>
    </row>
    <row r="324" spans="7:18" x14ac:dyDescent="0.25">
      <c r="G324" s="107"/>
      <c r="H324" s="107"/>
      <c r="I324" s="107"/>
      <c r="J324" s="108"/>
      <c r="K324" s="108"/>
      <c r="L324" s="108"/>
      <c r="M324" s="109"/>
      <c r="N324" s="109"/>
      <c r="O324" s="109"/>
      <c r="P324" s="109"/>
      <c r="Q324" s="109"/>
      <c r="R324" s="109"/>
    </row>
    <row r="325" spans="7:18" x14ac:dyDescent="0.25">
      <c r="G325" s="107"/>
      <c r="H325" s="107"/>
      <c r="I325" s="107"/>
      <c r="J325" s="108"/>
      <c r="K325" s="108"/>
      <c r="L325" s="108"/>
      <c r="M325" s="109"/>
      <c r="N325" s="109"/>
      <c r="O325" s="109"/>
      <c r="P325" s="109"/>
      <c r="Q325" s="109"/>
      <c r="R325" s="109"/>
    </row>
    <row r="326" spans="7:18" x14ac:dyDescent="0.25">
      <c r="G326" s="107"/>
      <c r="H326" s="107"/>
      <c r="I326" s="107"/>
      <c r="J326" s="108"/>
      <c r="K326" s="108"/>
      <c r="L326" s="108"/>
      <c r="M326" s="109"/>
      <c r="N326" s="109"/>
      <c r="O326" s="109"/>
      <c r="P326" s="109"/>
      <c r="Q326" s="109"/>
      <c r="R326" s="109"/>
    </row>
    <row r="327" spans="7:18" x14ac:dyDescent="0.25">
      <c r="G327" s="107"/>
      <c r="H327" s="107"/>
      <c r="I327" s="107"/>
      <c r="J327" s="108"/>
      <c r="K327" s="108"/>
      <c r="L327" s="108"/>
      <c r="M327" s="109"/>
      <c r="N327" s="109"/>
      <c r="O327" s="109"/>
      <c r="P327" s="109"/>
      <c r="Q327" s="109"/>
      <c r="R327" s="109"/>
    </row>
    <row r="328" spans="7:18" x14ac:dyDescent="0.25">
      <c r="G328" s="107"/>
      <c r="H328" s="107"/>
      <c r="I328" s="107"/>
      <c r="J328" s="108"/>
      <c r="K328" s="108"/>
      <c r="L328" s="108"/>
      <c r="M328" s="109"/>
      <c r="N328" s="109"/>
      <c r="O328" s="109"/>
      <c r="P328" s="109"/>
      <c r="Q328" s="109"/>
      <c r="R328" s="109"/>
    </row>
    <row r="329" spans="7:18" x14ac:dyDescent="0.25">
      <c r="G329" s="131"/>
      <c r="H329" s="131"/>
      <c r="I329" s="131"/>
      <c r="J329" s="108"/>
      <c r="K329" s="132"/>
      <c r="L329" s="132"/>
      <c r="M329" s="165"/>
      <c r="N329" s="165"/>
      <c r="O329" s="165"/>
      <c r="P329" s="165"/>
      <c r="Q329" s="165"/>
      <c r="R329" s="165"/>
    </row>
    <row r="330" spans="7:18" x14ac:dyDescent="0.25">
      <c r="G330" s="107"/>
      <c r="H330" s="107"/>
      <c r="I330" s="131"/>
      <c r="J330" s="108"/>
      <c r="K330" s="132"/>
      <c r="L330" s="132"/>
      <c r="M330" s="165"/>
      <c r="N330" s="165"/>
      <c r="O330" s="165"/>
      <c r="P330" s="165"/>
      <c r="Q330" s="165"/>
      <c r="R330" s="165"/>
    </row>
    <row r="331" spans="7:18" x14ac:dyDescent="0.25">
      <c r="G331" s="157"/>
      <c r="H331" s="157"/>
      <c r="I331" s="157"/>
      <c r="J331" s="137"/>
      <c r="K331" s="137"/>
      <c r="L331" s="137"/>
      <c r="M331" s="137"/>
      <c r="N331" s="137"/>
      <c r="O331" s="137"/>
      <c r="P331" s="137"/>
      <c r="Q331" s="137"/>
      <c r="R331" s="137"/>
    </row>
    <row r="332" spans="7:18" x14ac:dyDescent="0.25">
      <c r="G332" s="166"/>
      <c r="H332" s="166"/>
      <c r="I332" s="167"/>
      <c r="J332" s="161"/>
      <c r="K332" s="108"/>
      <c r="L332" s="108"/>
      <c r="M332" s="168"/>
      <c r="N332" s="168"/>
      <c r="O332" s="168"/>
      <c r="P332" s="168"/>
      <c r="Q332" s="168"/>
      <c r="R332" s="168"/>
    </row>
    <row r="333" spans="7:18" x14ac:dyDescent="0.25">
      <c r="G333" s="166"/>
      <c r="H333" s="166"/>
      <c r="I333" s="167"/>
      <c r="J333" s="161"/>
      <c r="K333" s="108"/>
      <c r="L333" s="108"/>
      <c r="M333" s="168"/>
      <c r="N333" s="168"/>
      <c r="O333" s="168"/>
      <c r="P333" s="168"/>
      <c r="Q333" s="168"/>
      <c r="R333" s="168"/>
    </row>
    <row r="334" spans="7:18" x14ac:dyDescent="0.25">
      <c r="G334" s="169"/>
      <c r="H334" s="169"/>
      <c r="I334" s="156"/>
      <c r="J334" s="108"/>
      <c r="K334" s="108"/>
      <c r="L334" s="108"/>
      <c r="M334" s="109"/>
      <c r="N334" s="109"/>
      <c r="O334" s="109"/>
      <c r="P334" s="109"/>
      <c r="Q334" s="109"/>
      <c r="R334" s="109"/>
    </row>
    <row r="335" spans="7:18" x14ac:dyDescent="0.25">
      <c r="G335" s="145"/>
      <c r="H335" s="145"/>
      <c r="I335" s="145"/>
      <c r="J335" s="158"/>
      <c r="K335" s="158"/>
      <c r="L335" s="158"/>
      <c r="M335" s="158"/>
      <c r="N335" s="158"/>
      <c r="O335" s="158"/>
      <c r="P335" s="158"/>
      <c r="Q335" s="158"/>
      <c r="R335" s="158"/>
    </row>
    <row r="336" spans="7:18" x14ac:dyDescent="0.25">
      <c r="G336" s="107"/>
      <c r="H336" s="107"/>
      <c r="I336" s="107"/>
      <c r="J336" s="108"/>
      <c r="K336" s="108"/>
      <c r="L336" s="108"/>
      <c r="M336" s="109"/>
      <c r="N336" s="109"/>
      <c r="O336" s="109"/>
      <c r="P336" s="109"/>
      <c r="Q336" s="109"/>
      <c r="R336" s="109"/>
    </row>
    <row r="337" spans="7:18" x14ac:dyDescent="0.25">
      <c r="G337" s="111"/>
      <c r="H337" s="111"/>
      <c r="I337" s="112"/>
      <c r="J337" s="108"/>
      <c r="K337" s="113"/>
      <c r="L337" s="113"/>
      <c r="M337" s="113"/>
      <c r="N337" s="113"/>
      <c r="O337" s="113"/>
      <c r="P337" s="113"/>
      <c r="Q337" s="113"/>
      <c r="R337" s="113"/>
    </row>
    <row r="338" spans="7:18" x14ac:dyDescent="0.25">
      <c r="G338" s="111"/>
      <c r="H338" s="111"/>
      <c r="I338" s="115"/>
      <c r="J338" s="108"/>
      <c r="K338" s="108"/>
      <c r="L338" s="108"/>
      <c r="M338" s="109"/>
      <c r="N338" s="109"/>
      <c r="O338" s="109"/>
      <c r="P338" s="109"/>
      <c r="Q338" s="109"/>
      <c r="R338" s="109"/>
    </row>
    <row r="339" spans="7:18" x14ac:dyDescent="0.25">
      <c r="G339" s="107"/>
      <c r="H339" s="107"/>
      <c r="I339" s="107"/>
      <c r="J339" s="108"/>
      <c r="K339" s="108"/>
      <c r="L339" s="108"/>
      <c r="M339" s="109"/>
      <c r="N339" s="109"/>
      <c r="O339" s="109"/>
      <c r="P339" s="109"/>
      <c r="Q339" s="109"/>
      <c r="R339" s="109"/>
    </row>
    <row r="340" spans="7:18" x14ac:dyDescent="0.25">
      <c r="G340" s="111"/>
      <c r="H340" s="111"/>
      <c r="I340" s="112"/>
      <c r="J340" s="108"/>
      <c r="K340" s="113"/>
      <c r="L340" s="113"/>
      <c r="M340" s="113"/>
      <c r="N340" s="113"/>
      <c r="O340" s="113"/>
      <c r="P340" s="113"/>
      <c r="Q340" s="113"/>
      <c r="R340" s="113"/>
    </row>
    <row r="341" spans="7:18" x14ac:dyDescent="0.25">
      <c r="G341" s="107"/>
      <c r="H341" s="107"/>
      <c r="I341" s="107"/>
      <c r="J341" s="108"/>
      <c r="K341" s="108"/>
      <c r="L341" s="108"/>
      <c r="M341" s="109"/>
      <c r="N341" s="109"/>
      <c r="O341" s="109"/>
      <c r="P341" s="109"/>
      <c r="Q341" s="109"/>
      <c r="R341" s="109"/>
    </row>
    <row r="342" spans="7:18" x14ac:dyDescent="0.25">
      <c r="G342" s="107"/>
      <c r="H342" s="107"/>
      <c r="I342" s="107"/>
      <c r="J342" s="108"/>
      <c r="K342" s="108"/>
      <c r="L342" s="108"/>
      <c r="M342" s="109"/>
      <c r="N342" s="109"/>
      <c r="O342" s="109"/>
      <c r="P342" s="109"/>
      <c r="Q342" s="109"/>
      <c r="R342" s="109"/>
    </row>
    <row r="343" spans="7:18" x14ac:dyDescent="0.25">
      <c r="G343" s="107"/>
      <c r="H343" s="107"/>
      <c r="I343" s="107"/>
      <c r="J343" s="108"/>
      <c r="K343" s="108"/>
      <c r="L343" s="108"/>
      <c r="M343" s="109"/>
      <c r="N343" s="109"/>
      <c r="O343" s="109"/>
      <c r="P343" s="109"/>
      <c r="Q343" s="109"/>
      <c r="R343" s="109"/>
    </row>
    <row r="344" spans="7:18" x14ac:dyDescent="0.25">
      <c r="G344" s="107"/>
      <c r="H344" s="107"/>
      <c r="I344" s="107"/>
      <c r="J344" s="108"/>
      <c r="K344" s="108"/>
      <c r="L344" s="108"/>
      <c r="M344" s="109"/>
      <c r="N344" s="109"/>
      <c r="O344" s="109"/>
      <c r="P344" s="109"/>
      <c r="Q344" s="109"/>
      <c r="R344" s="109"/>
    </row>
    <row r="345" spans="7:18" x14ac:dyDescent="0.25">
      <c r="G345" s="107"/>
      <c r="H345" s="107"/>
      <c r="I345" s="107"/>
      <c r="J345" s="108"/>
      <c r="K345" s="108"/>
      <c r="L345" s="108"/>
      <c r="M345" s="109"/>
      <c r="N345" s="109"/>
      <c r="O345" s="109"/>
      <c r="P345" s="109"/>
      <c r="Q345" s="109"/>
      <c r="R345" s="109"/>
    </row>
    <row r="346" spans="7:18" x14ac:dyDescent="0.25">
      <c r="G346" s="107"/>
      <c r="H346" s="107"/>
      <c r="I346" s="107"/>
      <c r="J346" s="108"/>
      <c r="K346" s="108"/>
      <c r="L346" s="108"/>
      <c r="M346" s="109"/>
      <c r="N346" s="109"/>
      <c r="O346" s="109"/>
      <c r="P346" s="109"/>
      <c r="Q346" s="109"/>
      <c r="R346" s="109"/>
    </row>
    <row r="347" spans="7:18" x14ac:dyDescent="0.25">
      <c r="G347" s="145"/>
      <c r="H347" s="144"/>
      <c r="I347" s="144"/>
      <c r="J347" s="98"/>
      <c r="K347" s="98"/>
      <c r="L347" s="98"/>
      <c r="M347" s="99"/>
      <c r="N347" s="99"/>
      <c r="O347" s="99"/>
      <c r="P347" s="99"/>
      <c r="Q347" s="99"/>
      <c r="R347" s="99"/>
    </row>
    <row r="348" spans="7:18" x14ac:dyDescent="0.25">
      <c r="G348" s="107"/>
      <c r="H348" s="107"/>
      <c r="I348" s="107"/>
      <c r="J348" s="108"/>
      <c r="K348" s="108"/>
      <c r="L348" s="108"/>
      <c r="M348" s="109"/>
      <c r="N348" s="109"/>
      <c r="O348" s="109"/>
      <c r="P348" s="109"/>
      <c r="Q348" s="109"/>
      <c r="R348" s="109"/>
    </row>
    <row r="349" spans="7:18" x14ac:dyDescent="0.25">
      <c r="G349" s="133"/>
      <c r="H349" s="133"/>
      <c r="I349" s="133"/>
      <c r="J349" s="132"/>
      <c r="K349" s="132"/>
      <c r="L349" s="132"/>
      <c r="M349" s="132"/>
      <c r="N349" s="132"/>
      <c r="O349" s="132"/>
      <c r="P349" s="132"/>
      <c r="Q349" s="132"/>
      <c r="R349" s="132"/>
    </row>
    <row r="350" spans="7:18" x14ac:dyDescent="0.25">
      <c r="G350" s="107"/>
      <c r="H350" s="107"/>
      <c r="I350" s="107"/>
      <c r="J350" s="108"/>
      <c r="K350" s="108"/>
      <c r="L350" s="108"/>
      <c r="M350" s="108"/>
      <c r="N350" s="108"/>
      <c r="O350" s="108"/>
      <c r="P350" s="108"/>
      <c r="Q350" s="108"/>
      <c r="R350" s="108"/>
    </row>
    <row r="351" spans="7:18" x14ac:dyDescent="0.25">
      <c r="G351" s="107"/>
      <c r="H351" s="107"/>
      <c r="I351" s="107"/>
      <c r="J351" s="108"/>
      <c r="K351" s="108"/>
      <c r="L351" s="108"/>
      <c r="M351" s="108"/>
      <c r="N351" s="108"/>
      <c r="O351" s="108"/>
      <c r="P351" s="108"/>
      <c r="Q351" s="108"/>
      <c r="R351" s="108"/>
    </row>
    <row r="352" spans="7:18" x14ac:dyDescent="0.25">
      <c r="G352" s="107"/>
      <c r="H352" s="107"/>
      <c r="I352" s="107"/>
      <c r="J352" s="108"/>
      <c r="K352" s="108"/>
      <c r="L352" s="108"/>
      <c r="M352" s="108"/>
      <c r="N352" s="108"/>
      <c r="O352" s="108"/>
      <c r="P352" s="108"/>
      <c r="Q352" s="108"/>
      <c r="R352" s="108"/>
    </row>
    <row r="353" spans="7:18" x14ac:dyDescent="0.25">
      <c r="G353" s="107"/>
      <c r="H353" s="107"/>
      <c r="I353" s="107"/>
      <c r="J353" s="108"/>
      <c r="K353" s="108"/>
      <c r="L353" s="108"/>
      <c r="M353" s="108"/>
      <c r="N353" s="108"/>
      <c r="O353" s="108"/>
      <c r="P353" s="108"/>
      <c r="Q353" s="108"/>
      <c r="R353" s="108"/>
    </row>
    <row r="354" spans="7:18" x14ac:dyDescent="0.25">
      <c r="G354" s="107"/>
      <c r="H354" s="107"/>
      <c r="I354" s="107"/>
      <c r="J354" s="108"/>
      <c r="K354" s="170"/>
      <c r="L354" s="170"/>
      <c r="M354" s="170"/>
      <c r="N354" s="170"/>
      <c r="O354" s="170"/>
      <c r="P354" s="170"/>
      <c r="Q354" s="170"/>
      <c r="R354" s="170"/>
    </row>
    <row r="355" spans="7:18" x14ac:dyDescent="0.25">
      <c r="G355" s="107"/>
      <c r="H355" s="107"/>
      <c r="I355" s="107"/>
      <c r="J355" s="108"/>
      <c r="K355" s="108"/>
      <c r="L355" s="108"/>
      <c r="M355" s="108"/>
      <c r="N355" s="108"/>
      <c r="O355" s="108"/>
      <c r="P355" s="108"/>
      <c r="Q355" s="108"/>
      <c r="R355" s="108"/>
    </row>
    <row r="356" spans="7:18" x14ac:dyDescent="0.25">
      <c r="G356" s="107"/>
      <c r="H356" s="107"/>
      <c r="I356" s="107"/>
      <c r="J356" s="108"/>
      <c r="K356" s="108"/>
      <c r="L356" s="108"/>
      <c r="M356" s="108"/>
      <c r="N356" s="108"/>
      <c r="O356" s="108"/>
      <c r="P356" s="108"/>
      <c r="Q356" s="108"/>
      <c r="R356" s="108"/>
    </row>
    <row r="357" spans="7:18" x14ac:dyDescent="0.25">
      <c r="G357" s="107"/>
      <c r="H357" s="107"/>
      <c r="I357" s="163"/>
      <c r="J357" s="108"/>
      <c r="K357" s="170"/>
      <c r="L357" s="170"/>
      <c r="M357" s="170"/>
      <c r="N357" s="170"/>
      <c r="O357" s="170"/>
      <c r="P357" s="170"/>
      <c r="Q357" s="170"/>
      <c r="R357" s="170"/>
    </row>
    <row r="358" spans="7:18" x14ac:dyDescent="0.25">
      <c r="G358" s="107"/>
      <c r="H358" s="107"/>
      <c r="I358" s="107"/>
      <c r="J358" s="108"/>
      <c r="K358" s="108"/>
      <c r="L358" s="108"/>
      <c r="M358" s="108"/>
      <c r="N358" s="108"/>
      <c r="O358" s="108"/>
      <c r="P358" s="108"/>
      <c r="Q358" s="108"/>
      <c r="R358" s="108"/>
    </row>
    <row r="359" spans="7:18" x14ac:dyDescent="0.25">
      <c r="G359" s="131"/>
      <c r="H359" s="131"/>
      <c r="I359" s="131"/>
      <c r="J359" s="132"/>
      <c r="K359" s="132"/>
      <c r="L359" s="132"/>
      <c r="M359" s="132"/>
      <c r="N359" s="132"/>
      <c r="O359" s="132"/>
      <c r="P359" s="132"/>
      <c r="Q359" s="132"/>
      <c r="R359" s="132"/>
    </row>
    <row r="360" spans="7:18" x14ac:dyDescent="0.25">
      <c r="G360" s="131"/>
      <c r="H360" s="131"/>
      <c r="I360" s="131"/>
      <c r="J360" s="132"/>
      <c r="K360" s="132"/>
      <c r="L360" s="132"/>
      <c r="M360" s="132"/>
      <c r="N360" s="132"/>
      <c r="O360" s="132"/>
      <c r="P360" s="132"/>
      <c r="Q360" s="132"/>
      <c r="R360" s="132"/>
    </row>
    <row r="361" spans="7:18" x14ac:dyDescent="0.25">
      <c r="G361" s="131"/>
      <c r="H361" s="131"/>
      <c r="I361" s="131"/>
      <c r="J361" s="132"/>
      <c r="K361" s="132"/>
      <c r="L361" s="132"/>
      <c r="M361" s="132"/>
      <c r="N361" s="132"/>
      <c r="O361" s="132"/>
      <c r="P361" s="132"/>
      <c r="Q361" s="132"/>
      <c r="R361" s="132"/>
    </row>
    <row r="362" spans="7:18" x14ac:dyDescent="0.25">
      <c r="G362" s="133"/>
      <c r="H362" s="133"/>
      <c r="I362" s="133"/>
      <c r="J362" s="132"/>
      <c r="K362" s="132"/>
      <c r="L362" s="132"/>
      <c r="M362" s="132"/>
      <c r="N362" s="132"/>
      <c r="O362" s="132"/>
      <c r="P362" s="132"/>
      <c r="Q362" s="132"/>
      <c r="R362" s="132"/>
    </row>
    <row r="363" spans="7:18" x14ac:dyDescent="0.25">
      <c r="G363" s="133"/>
      <c r="H363" s="133"/>
      <c r="I363" s="133"/>
      <c r="J363" s="132"/>
      <c r="K363" s="132"/>
      <c r="L363" s="132"/>
      <c r="M363" s="132"/>
      <c r="N363" s="132"/>
      <c r="O363" s="132"/>
      <c r="P363" s="132"/>
      <c r="Q363" s="132"/>
      <c r="R363" s="132"/>
    </row>
    <row r="364" spans="7:18" x14ac:dyDescent="0.25">
      <c r="G364" s="133"/>
      <c r="H364" s="133"/>
      <c r="I364" s="133"/>
      <c r="J364" s="132"/>
      <c r="K364" s="132"/>
      <c r="L364" s="132"/>
      <c r="M364" s="132"/>
      <c r="N364" s="132"/>
      <c r="O364" s="132"/>
      <c r="P364" s="132"/>
      <c r="Q364" s="132"/>
      <c r="R364" s="132"/>
    </row>
    <row r="365" spans="7:18" x14ac:dyDescent="0.25">
      <c r="G365" s="133"/>
      <c r="H365" s="133"/>
      <c r="I365" s="133"/>
      <c r="J365" s="132"/>
      <c r="K365" s="132"/>
      <c r="L365" s="132"/>
      <c r="M365" s="132"/>
      <c r="N365" s="132"/>
      <c r="O365" s="132"/>
      <c r="P365" s="132"/>
      <c r="Q365" s="132"/>
      <c r="R365" s="132"/>
    </row>
    <row r="366" spans="7:18" x14ac:dyDescent="0.25">
      <c r="G366" s="133"/>
      <c r="H366" s="133"/>
      <c r="I366" s="133"/>
      <c r="J366" s="132"/>
      <c r="K366" s="132"/>
      <c r="L366" s="132"/>
      <c r="M366" s="132"/>
      <c r="N366" s="132"/>
      <c r="O366" s="132"/>
      <c r="P366" s="132"/>
      <c r="Q366" s="132"/>
      <c r="R366" s="132"/>
    </row>
    <row r="367" spans="7:18" x14ac:dyDescent="0.25">
      <c r="G367" s="133"/>
      <c r="H367" s="133"/>
      <c r="I367" s="133"/>
      <c r="J367" s="132"/>
      <c r="K367" s="132"/>
      <c r="L367" s="132"/>
      <c r="M367" s="132"/>
      <c r="N367" s="132"/>
      <c r="O367" s="132"/>
      <c r="P367" s="132"/>
      <c r="Q367" s="132"/>
      <c r="R367" s="132"/>
    </row>
    <row r="368" spans="7:18" x14ac:dyDescent="0.25">
      <c r="G368" s="133"/>
      <c r="H368" s="133"/>
      <c r="I368" s="133"/>
      <c r="J368" s="132"/>
      <c r="K368" s="132"/>
      <c r="L368" s="132"/>
      <c r="M368" s="132"/>
      <c r="N368" s="132"/>
      <c r="O368" s="132"/>
      <c r="P368" s="132"/>
      <c r="Q368" s="132"/>
      <c r="R368" s="132"/>
    </row>
    <row r="369" spans="7:18" x14ac:dyDescent="0.25">
      <c r="G369" s="133"/>
      <c r="H369" s="133"/>
      <c r="I369" s="133"/>
      <c r="J369" s="132"/>
      <c r="K369" s="132"/>
      <c r="L369" s="132"/>
      <c r="M369" s="132"/>
      <c r="N369" s="132"/>
      <c r="O369" s="132"/>
      <c r="P369" s="132"/>
      <c r="Q369" s="132"/>
      <c r="R369" s="132"/>
    </row>
    <row r="370" spans="7:18" x14ac:dyDescent="0.25">
      <c r="G370" s="133"/>
      <c r="H370" s="133"/>
      <c r="I370" s="133"/>
      <c r="J370" s="132"/>
      <c r="K370" s="132"/>
      <c r="L370" s="132"/>
      <c r="M370" s="132"/>
      <c r="N370" s="132"/>
      <c r="O370" s="132"/>
      <c r="P370" s="132"/>
      <c r="Q370" s="132"/>
      <c r="R370" s="132"/>
    </row>
    <row r="371" spans="7:18" x14ac:dyDescent="0.25">
      <c r="G371" s="133"/>
      <c r="H371" s="133"/>
      <c r="I371" s="133"/>
      <c r="J371" s="132"/>
      <c r="K371" s="171"/>
      <c r="L371" s="171"/>
      <c r="M371" s="171"/>
      <c r="N371" s="171"/>
      <c r="O371" s="171"/>
      <c r="P371" s="171"/>
      <c r="Q371" s="171"/>
      <c r="R371" s="171"/>
    </row>
    <row r="372" spans="7:18" x14ac:dyDescent="0.25">
      <c r="G372" s="133"/>
      <c r="H372" s="133"/>
      <c r="I372" s="133"/>
      <c r="J372" s="132"/>
      <c r="K372" s="132"/>
      <c r="L372" s="132"/>
      <c r="M372" s="132"/>
      <c r="N372" s="132"/>
      <c r="O372" s="132"/>
      <c r="P372" s="132"/>
      <c r="Q372" s="132"/>
      <c r="R372" s="132"/>
    </row>
    <row r="373" spans="7:18" x14ac:dyDescent="0.25">
      <c r="G373" s="133"/>
      <c r="H373" s="133"/>
      <c r="I373" s="133"/>
      <c r="J373" s="108"/>
      <c r="K373" s="108"/>
      <c r="L373" s="108"/>
      <c r="M373" s="108"/>
      <c r="N373" s="108"/>
      <c r="O373" s="108"/>
      <c r="P373" s="108"/>
      <c r="Q373" s="108"/>
      <c r="R373" s="108"/>
    </row>
    <row r="374" spans="7:18" x14ac:dyDescent="0.25">
      <c r="G374" s="136"/>
      <c r="H374" s="136"/>
      <c r="I374" s="136"/>
      <c r="J374" s="137"/>
      <c r="K374" s="137"/>
      <c r="L374" s="137"/>
      <c r="M374" s="137"/>
      <c r="N374" s="137"/>
      <c r="O374" s="137"/>
      <c r="P374" s="137"/>
      <c r="Q374" s="137"/>
      <c r="R374" s="137"/>
    </row>
    <row r="375" spans="7:18" x14ac:dyDescent="0.25">
      <c r="G375" s="107"/>
      <c r="H375" s="107"/>
      <c r="I375" s="107"/>
      <c r="J375" s="108"/>
      <c r="K375" s="108"/>
      <c r="L375" s="108"/>
      <c r="M375" s="109"/>
      <c r="N375" s="109"/>
      <c r="O375" s="109"/>
      <c r="P375" s="109"/>
      <c r="Q375" s="109"/>
      <c r="R375" s="109"/>
    </row>
    <row r="376" spans="7:18" x14ac:dyDescent="0.25">
      <c r="G376" s="145"/>
      <c r="H376" s="145"/>
      <c r="I376" s="145"/>
      <c r="J376" s="98"/>
      <c r="K376" s="98"/>
      <c r="L376" s="98"/>
      <c r="M376" s="99"/>
      <c r="N376" s="99"/>
      <c r="O376" s="99"/>
      <c r="P376" s="99"/>
      <c r="Q376" s="99"/>
      <c r="R376" s="99"/>
    </row>
    <row r="377" spans="7:18" x14ac:dyDescent="0.25">
      <c r="G377" s="107"/>
      <c r="H377" s="107"/>
      <c r="I377" s="107"/>
      <c r="J377" s="108"/>
      <c r="K377" s="108"/>
      <c r="L377" s="108"/>
      <c r="M377" s="108"/>
      <c r="N377" s="108"/>
      <c r="O377" s="108"/>
      <c r="P377" s="108"/>
      <c r="Q377" s="108"/>
      <c r="R377" s="108"/>
    </row>
    <row r="378" spans="7:18" x14ac:dyDescent="0.25">
      <c r="G378" s="107"/>
      <c r="H378" s="107"/>
      <c r="I378" s="107"/>
      <c r="J378" s="108"/>
      <c r="K378" s="108"/>
      <c r="L378" s="108"/>
      <c r="M378" s="108"/>
      <c r="N378" s="108"/>
      <c r="O378" s="108"/>
      <c r="P378" s="108"/>
      <c r="Q378" s="108"/>
      <c r="R378" s="108"/>
    </row>
    <row r="379" spans="7:18" x14ac:dyDescent="0.25">
      <c r="G379" s="107"/>
      <c r="H379" s="107"/>
      <c r="I379" s="107"/>
      <c r="J379" s="108"/>
      <c r="K379" s="108"/>
      <c r="L379" s="108"/>
      <c r="M379" s="108"/>
      <c r="N379" s="108"/>
      <c r="O379" s="108"/>
      <c r="P379" s="108"/>
      <c r="Q379" s="108"/>
      <c r="R379" s="108"/>
    </row>
    <row r="380" spans="7:18" x14ac:dyDescent="0.25">
      <c r="G380" s="136"/>
      <c r="H380" s="136"/>
      <c r="I380" s="136"/>
      <c r="J380" s="137"/>
      <c r="K380" s="137"/>
      <c r="L380" s="137"/>
      <c r="M380" s="137"/>
      <c r="N380" s="137"/>
      <c r="O380" s="137"/>
      <c r="P380" s="137"/>
      <c r="Q380" s="137"/>
      <c r="R380" s="137"/>
    </row>
    <row r="381" spans="7:18" x14ac:dyDescent="0.25">
      <c r="G381" s="136"/>
      <c r="H381" s="136"/>
      <c r="I381" s="136"/>
      <c r="J381" s="172"/>
      <c r="K381" s="160"/>
      <c r="L381" s="160"/>
      <c r="M381" s="160"/>
      <c r="N381" s="160"/>
      <c r="O381" s="160"/>
      <c r="P381" s="160"/>
      <c r="Q381" s="160"/>
      <c r="R381" s="160"/>
    </row>
  </sheetData>
  <mergeCells count="12">
    <mergeCell ref="B121:G121"/>
    <mergeCell ref="B188:G188"/>
    <mergeCell ref="O1:R1"/>
    <mergeCell ref="Q3:R3"/>
    <mergeCell ref="F5:G5"/>
    <mergeCell ref="F155:G155"/>
    <mergeCell ref="A2:R2"/>
    <mergeCell ref="A5:A6"/>
    <mergeCell ref="B5:B6"/>
    <mergeCell ref="C5:C6"/>
    <mergeCell ref="D5:D6"/>
    <mergeCell ref="E5:E6"/>
  </mergeCells>
  <phoneticPr fontId="6" type="noConversion"/>
  <conditionalFormatting sqref="G105:G114">
    <cfRule type="duplicateValues" dxfId="1" priority="2" stopIfTrue="1"/>
  </conditionalFormatting>
  <conditionalFormatting sqref="G123:G132">
    <cfRule type="duplicateValues" dxfId="0" priority="1" stopIfTrue="1"/>
  </conditionalFormatting>
  <pageMargins left="0.25" right="0.25" top="0.75" bottom="0.75" header="0.3" footer="0.3"/>
  <pageSetup paperSize="8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V526"/>
  <sheetViews>
    <sheetView tabSelected="1" zoomScale="80" zoomScaleNormal="80" workbookViewId="0">
      <selection activeCell="F10" sqref="F10:G10"/>
    </sheetView>
  </sheetViews>
  <sheetFormatPr defaultRowHeight="16.5" x14ac:dyDescent="0.25"/>
  <cols>
    <col min="1" max="1" width="5.7109375" style="452" customWidth="1"/>
    <col min="2" max="2" width="5.5703125" style="125" customWidth="1"/>
    <col min="3" max="3" width="6.28515625" style="125" customWidth="1"/>
    <col min="4" max="4" width="5.5703125" style="125" customWidth="1"/>
    <col min="5" max="5" width="7.28515625" style="125" customWidth="1"/>
    <col min="6" max="6" width="5.28515625" style="125" customWidth="1"/>
    <col min="7" max="7" width="58.140625" style="125" customWidth="1"/>
    <col min="8" max="8" width="18.28515625" style="125" customWidth="1"/>
    <col min="9" max="9" width="19.28515625" style="125" customWidth="1"/>
    <col min="10" max="10" width="18.42578125" style="125" customWidth="1"/>
    <col min="11" max="11" width="20.42578125" style="125" customWidth="1"/>
    <col min="12" max="12" width="18.7109375" style="316" hidden="1" customWidth="1"/>
    <col min="13" max="13" width="15.28515625" style="316" hidden="1" customWidth="1"/>
    <col min="14" max="14" width="14.85546875" style="316" hidden="1" customWidth="1"/>
    <col min="15" max="15" width="15" style="316" hidden="1" customWidth="1"/>
    <col min="16" max="16" width="15.28515625" style="316" hidden="1" customWidth="1"/>
    <col min="17" max="17" width="13.42578125" style="125" hidden="1" customWidth="1"/>
    <col min="18" max="18" width="15" style="316" hidden="1" customWidth="1"/>
    <col min="19" max="19" width="20.85546875" style="125" customWidth="1"/>
    <col min="20" max="20" width="18.85546875" style="125" customWidth="1"/>
    <col min="21" max="21" width="17.140625" style="125" customWidth="1"/>
    <col min="22" max="22" width="16.5703125" style="125" customWidth="1"/>
    <col min="23" max="16384" width="9.140625" style="125"/>
  </cols>
  <sheetData>
    <row r="1" spans="1:22" x14ac:dyDescent="0.25">
      <c r="A1" s="315"/>
      <c r="I1" s="309"/>
      <c r="J1" s="309"/>
      <c r="K1" s="309"/>
    </row>
    <row r="2" spans="1:22" x14ac:dyDescent="0.25">
      <c r="A2" s="315"/>
      <c r="G2" s="600" t="s">
        <v>138</v>
      </c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3" spans="1:22" ht="17.25" thickBot="1" x14ac:dyDescent="0.3">
      <c r="A3" s="315"/>
      <c r="K3" s="316"/>
      <c r="S3" s="312"/>
      <c r="T3" s="312" t="s">
        <v>155</v>
      </c>
      <c r="U3" s="313"/>
    </row>
    <row r="4" spans="1:22" ht="18" thickTop="1" thickBot="1" x14ac:dyDescent="0.3">
      <c r="A4" s="317"/>
      <c r="B4" s="318" t="s">
        <v>4</v>
      </c>
      <c r="C4" s="318" t="s">
        <v>5</v>
      </c>
      <c r="D4" s="318" t="s">
        <v>6</v>
      </c>
      <c r="E4" s="318" t="s">
        <v>7</v>
      </c>
      <c r="F4" s="318" t="s">
        <v>8</v>
      </c>
      <c r="G4" s="318" t="s">
        <v>9</v>
      </c>
      <c r="H4" s="318" t="s">
        <v>10</v>
      </c>
      <c r="I4" s="318" t="s">
        <v>11</v>
      </c>
      <c r="J4" s="318" t="s">
        <v>12</v>
      </c>
      <c r="K4" s="319" t="s">
        <v>13</v>
      </c>
      <c r="L4" s="318" t="s">
        <v>11</v>
      </c>
      <c r="M4" s="318" t="s">
        <v>12</v>
      </c>
      <c r="N4" s="319" t="s">
        <v>13</v>
      </c>
      <c r="O4" s="320"/>
      <c r="P4" s="320"/>
      <c r="Q4" s="320"/>
      <c r="R4" s="320"/>
      <c r="S4" s="318" t="s">
        <v>14</v>
      </c>
      <c r="T4" s="318" t="s">
        <v>15</v>
      </c>
      <c r="U4" s="318" t="s">
        <v>16</v>
      </c>
      <c r="V4" s="529" t="s">
        <v>17</v>
      </c>
    </row>
    <row r="5" spans="1:22" ht="61.5" customHeight="1" thickTop="1" thickBot="1" x14ac:dyDescent="0.3">
      <c r="A5" s="616">
        <v>1</v>
      </c>
      <c r="B5" s="618" t="s">
        <v>45</v>
      </c>
      <c r="C5" s="618" t="s">
        <v>46</v>
      </c>
      <c r="D5" s="618" t="s">
        <v>47</v>
      </c>
      <c r="E5" s="618" t="s">
        <v>45</v>
      </c>
      <c r="F5" s="608" t="s">
        <v>46</v>
      </c>
      <c r="G5" s="609"/>
      <c r="H5" s="321" t="s">
        <v>48</v>
      </c>
      <c r="I5" s="322" t="s">
        <v>49</v>
      </c>
      <c r="J5" s="322" t="s">
        <v>50</v>
      </c>
      <c r="K5" s="323" t="s">
        <v>51</v>
      </c>
      <c r="L5" s="322" t="s">
        <v>49</v>
      </c>
      <c r="M5" s="322" t="s">
        <v>50</v>
      </c>
      <c r="N5" s="323" t="s">
        <v>51</v>
      </c>
      <c r="O5" s="320"/>
      <c r="P5" s="320"/>
      <c r="Q5" s="320"/>
      <c r="R5" s="320"/>
      <c r="S5" s="321" t="s">
        <v>48</v>
      </c>
      <c r="T5" s="322" t="s">
        <v>49</v>
      </c>
      <c r="U5" s="322" t="s">
        <v>50</v>
      </c>
      <c r="V5" s="530" t="s">
        <v>51</v>
      </c>
    </row>
    <row r="6" spans="1:22" ht="23.25" customHeight="1" thickTop="1" thickBot="1" x14ac:dyDescent="0.3">
      <c r="A6" s="617"/>
      <c r="B6" s="619"/>
      <c r="C6" s="619"/>
      <c r="D6" s="619"/>
      <c r="E6" s="619"/>
      <c r="F6" s="608" t="s">
        <v>47</v>
      </c>
      <c r="G6" s="609"/>
      <c r="H6" s="14">
        <v>2019</v>
      </c>
      <c r="I6" s="14">
        <v>2019</v>
      </c>
      <c r="J6" s="14">
        <v>2019</v>
      </c>
      <c r="K6" s="324">
        <v>2019</v>
      </c>
      <c r="L6" s="14">
        <v>2019</v>
      </c>
      <c r="M6" s="14">
        <v>2019</v>
      </c>
      <c r="N6" s="324">
        <v>2019</v>
      </c>
      <c r="O6" s="320"/>
      <c r="P6" s="320"/>
      <c r="Q6" s="320"/>
      <c r="R6" s="320"/>
      <c r="S6" s="497">
        <v>43804</v>
      </c>
      <c r="T6" s="497">
        <v>43804</v>
      </c>
      <c r="U6" s="497">
        <v>43501</v>
      </c>
      <c r="V6" s="497">
        <v>43501</v>
      </c>
    </row>
    <row r="7" spans="1:22" s="109" customFormat="1" ht="17.25" thickTop="1" x14ac:dyDescent="0.25">
      <c r="A7" s="175">
        <v>2</v>
      </c>
      <c r="B7" s="610" t="s">
        <v>3</v>
      </c>
      <c r="C7" s="611"/>
      <c r="D7" s="611"/>
      <c r="E7" s="611"/>
      <c r="F7" s="611"/>
      <c r="G7" s="612"/>
      <c r="H7" s="263"/>
      <c r="I7" s="263"/>
      <c r="J7" s="263"/>
      <c r="K7" s="264"/>
      <c r="L7" s="263"/>
      <c r="M7" s="263"/>
      <c r="N7" s="264"/>
      <c r="O7" s="326"/>
      <c r="P7" s="326"/>
      <c r="R7" s="195"/>
      <c r="S7" s="263"/>
      <c r="T7" s="263"/>
      <c r="U7" s="263"/>
      <c r="V7" s="264"/>
    </row>
    <row r="8" spans="1:22" s="109" customFormat="1" ht="18.75" customHeight="1" x14ac:dyDescent="0.25">
      <c r="A8" s="175">
        <v>3</v>
      </c>
      <c r="B8" s="176">
        <v>1</v>
      </c>
      <c r="C8" s="176"/>
      <c r="D8" s="246"/>
      <c r="E8" s="613" t="s">
        <v>52</v>
      </c>
      <c r="F8" s="614"/>
      <c r="G8" s="615"/>
      <c r="H8" s="265">
        <f t="shared" ref="H8:N8" si="0">SUM(H9+H10+H11+H12+H18+H27)</f>
        <v>411060568</v>
      </c>
      <c r="I8" s="265">
        <f t="shared" si="0"/>
        <v>388295851</v>
      </c>
      <c r="J8" s="265">
        <f t="shared" si="0"/>
        <v>22764717</v>
      </c>
      <c r="K8" s="266">
        <f t="shared" si="0"/>
        <v>0</v>
      </c>
      <c r="L8" s="265">
        <f t="shared" si="0"/>
        <v>388295851</v>
      </c>
      <c r="M8" s="265">
        <f t="shared" si="0"/>
        <v>22764717</v>
      </c>
      <c r="N8" s="266">
        <f t="shared" si="0"/>
        <v>0</v>
      </c>
      <c r="O8" s="195"/>
      <c r="P8" s="195"/>
      <c r="R8" s="195"/>
      <c r="S8" s="265">
        <f t="shared" ref="S8:V8" si="1">SUM(S9+S10+S11+S12+S18+S27)</f>
        <v>588704878</v>
      </c>
      <c r="T8" s="265">
        <f t="shared" si="1"/>
        <v>564573121</v>
      </c>
      <c r="U8" s="265">
        <f t="shared" si="1"/>
        <v>24131757</v>
      </c>
      <c r="V8" s="266">
        <f t="shared" si="1"/>
        <v>0</v>
      </c>
    </row>
    <row r="9" spans="1:22" s="109" customFormat="1" x14ac:dyDescent="0.25">
      <c r="A9" s="175">
        <v>4</v>
      </c>
      <c r="B9" s="176"/>
      <c r="C9" s="176">
        <v>1</v>
      </c>
      <c r="D9" s="246"/>
      <c r="E9" s="246"/>
      <c r="F9" s="613" t="s">
        <v>27</v>
      </c>
      <c r="G9" s="615"/>
      <c r="H9" s="265">
        <f>I9+J9+K9</f>
        <v>53333981</v>
      </c>
      <c r="I9" s="265">
        <v>50936481</v>
      </c>
      <c r="J9" s="265">
        <v>2397500</v>
      </c>
      <c r="K9" s="266">
        <v>0</v>
      </c>
      <c r="L9" s="265">
        <v>50936481</v>
      </c>
      <c r="M9" s="265">
        <v>2397500</v>
      </c>
      <c r="N9" s="266">
        <v>0</v>
      </c>
      <c r="O9" s="272"/>
      <c r="P9" s="272"/>
      <c r="Q9" s="272"/>
      <c r="R9" s="272"/>
      <c r="S9" s="265">
        <f>T9+U9+V9</f>
        <v>82491464</v>
      </c>
      <c r="T9" s="265">
        <v>80093964</v>
      </c>
      <c r="U9" s="265">
        <v>2397500</v>
      </c>
      <c r="V9" s="266">
        <v>0</v>
      </c>
    </row>
    <row r="10" spans="1:22" s="109" customFormat="1" ht="30.75" customHeight="1" x14ac:dyDescent="0.25">
      <c r="A10" s="175">
        <v>5</v>
      </c>
      <c r="B10" s="177"/>
      <c r="C10" s="180">
        <v>2</v>
      </c>
      <c r="D10" s="250"/>
      <c r="E10" s="250"/>
      <c r="F10" s="603" t="s">
        <v>29</v>
      </c>
      <c r="G10" s="604"/>
      <c r="H10" s="265">
        <f>I10+J10+K10</f>
        <v>10431716</v>
      </c>
      <c r="I10" s="267">
        <v>9953403</v>
      </c>
      <c r="J10" s="267">
        <v>478313</v>
      </c>
      <c r="K10" s="266">
        <v>0</v>
      </c>
      <c r="L10" s="267">
        <v>9953403</v>
      </c>
      <c r="M10" s="267">
        <v>478313</v>
      </c>
      <c r="N10" s="266">
        <v>0</v>
      </c>
      <c r="O10" s="282"/>
      <c r="P10" s="282"/>
      <c r="Q10" s="282"/>
      <c r="R10" s="282"/>
      <c r="S10" s="265">
        <f>T10+U10+V10</f>
        <v>14161772</v>
      </c>
      <c r="T10" s="267">
        <v>13683459</v>
      </c>
      <c r="U10" s="267">
        <v>478313</v>
      </c>
      <c r="V10" s="266">
        <v>0</v>
      </c>
    </row>
    <row r="11" spans="1:22" s="109" customFormat="1" x14ac:dyDescent="0.25">
      <c r="A11" s="175">
        <v>6</v>
      </c>
      <c r="B11" s="177"/>
      <c r="C11" s="180">
        <v>3</v>
      </c>
      <c r="D11" s="250"/>
      <c r="E11" s="250"/>
      <c r="F11" s="605" t="s">
        <v>30</v>
      </c>
      <c r="G11" s="606"/>
      <c r="H11" s="265">
        <f>I11+J11+K11</f>
        <v>83222178</v>
      </c>
      <c r="I11" s="265">
        <v>68058978</v>
      </c>
      <c r="J11" s="265">
        <v>15163200</v>
      </c>
      <c r="K11" s="266">
        <v>0</v>
      </c>
      <c r="L11" s="265">
        <v>68058978</v>
      </c>
      <c r="M11" s="265">
        <v>15163200</v>
      </c>
      <c r="N11" s="266">
        <v>0</v>
      </c>
      <c r="O11" s="282"/>
      <c r="P11" s="282"/>
      <c r="Q11" s="282"/>
      <c r="R11" s="282"/>
      <c r="S11" s="265">
        <f>T11+U11+V11</f>
        <v>102366443</v>
      </c>
      <c r="T11" s="265">
        <v>87203243</v>
      </c>
      <c r="U11" s="265">
        <v>15163200</v>
      </c>
      <c r="V11" s="266">
        <v>0</v>
      </c>
    </row>
    <row r="12" spans="1:22" s="109" customFormat="1" x14ac:dyDescent="0.25">
      <c r="A12" s="175">
        <v>7</v>
      </c>
      <c r="B12" s="177"/>
      <c r="C12" s="180">
        <v>4</v>
      </c>
      <c r="D12" s="250"/>
      <c r="E12" s="250"/>
      <c r="F12" s="605" t="s">
        <v>32</v>
      </c>
      <c r="G12" s="606"/>
      <c r="H12" s="265">
        <f>SUM(H13:H16)</f>
        <v>10600000</v>
      </c>
      <c r="I12" s="265">
        <f t="shared" ref="I12:N12" si="2">SUM(I14:I16)</f>
        <v>10600000</v>
      </c>
      <c r="J12" s="265">
        <f t="shared" si="2"/>
        <v>0</v>
      </c>
      <c r="K12" s="266">
        <f t="shared" si="2"/>
        <v>0</v>
      </c>
      <c r="L12" s="265">
        <f t="shared" si="2"/>
        <v>10600000</v>
      </c>
      <c r="M12" s="265">
        <f t="shared" si="2"/>
        <v>0</v>
      </c>
      <c r="N12" s="266">
        <f t="shared" si="2"/>
        <v>0</v>
      </c>
      <c r="O12" s="282"/>
      <c r="P12" s="282"/>
      <c r="Q12" s="282"/>
      <c r="R12" s="282"/>
      <c r="S12" s="265">
        <f>SUM(S13:S17)</f>
        <v>10600000</v>
      </c>
      <c r="T12" s="265">
        <f>SUM(T14:T17)</f>
        <v>10600000</v>
      </c>
      <c r="U12" s="265">
        <f>SUM(U14:U16)</f>
        <v>0</v>
      </c>
      <c r="V12" s="266">
        <f>SUM(V14:V16)</f>
        <v>0</v>
      </c>
    </row>
    <row r="13" spans="1:22" s="109" customFormat="1" x14ac:dyDescent="0.25">
      <c r="A13" s="175">
        <v>8</v>
      </c>
      <c r="B13" s="177"/>
      <c r="C13" s="178"/>
      <c r="D13" s="327">
        <v>1</v>
      </c>
      <c r="E13" s="249"/>
      <c r="F13" s="328"/>
      <c r="G13" s="329" t="s">
        <v>97</v>
      </c>
      <c r="H13" s="330">
        <f>I13+J13+K13</f>
        <v>0</v>
      </c>
      <c r="I13" s="330">
        <v>0</v>
      </c>
      <c r="J13" s="330">
        <v>0</v>
      </c>
      <c r="K13" s="331">
        <v>0</v>
      </c>
      <c r="L13" s="330">
        <v>0</v>
      </c>
      <c r="M13" s="330">
        <v>0</v>
      </c>
      <c r="N13" s="331">
        <v>0</v>
      </c>
      <c r="O13" s="282"/>
      <c r="P13" s="282"/>
      <c r="Q13" s="282"/>
      <c r="R13" s="282"/>
      <c r="S13" s="330">
        <f>T13+U13+V13</f>
        <v>0</v>
      </c>
      <c r="T13" s="330">
        <v>0</v>
      </c>
      <c r="U13" s="330">
        <v>0</v>
      </c>
      <c r="V13" s="331">
        <v>0</v>
      </c>
    </row>
    <row r="14" spans="1:22" s="109" customFormat="1" ht="21.75" customHeight="1" x14ac:dyDescent="0.25">
      <c r="A14" s="175">
        <v>9</v>
      </c>
      <c r="B14" s="179"/>
      <c r="C14" s="179"/>
      <c r="D14" s="251">
        <v>2</v>
      </c>
      <c r="E14" s="251"/>
      <c r="F14" s="289"/>
      <c r="G14" s="332" t="s">
        <v>98</v>
      </c>
      <c r="H14" s="330">
        <f>I14+J14+K14</f>
        <v>0</v>
      </c>
      <c r="I14" s="333">
        <v>0</v>
      </c>
      <c r="J14" s="333">
        <v>0</v>
      </c>
      <c r="K14" s="334">
        <v>0</v>
      </c>
      <c r="L14" s="333">
        <v>0</v>
      </c>
      <c r="M14" s="333">
        <v>0</v>
      </c>
      <c r="N14" s="334">
        <v>0</v>
      </c>
      <c r="O14" s="195"/>
      <c r="P14" s="195"/>
      <c r="Q14" s="269"/>
      <c r="R14" s="195"/>
      <c r="S14" s="330">
        <f>T14+U14+V14</f>
        <v>0</v>
      </c>
      <c r="T14" s="333">
        <v>0</v>
      </c>
      <c r="U14" s="333">
        <v>0</v>
      </c>
      <c r="V14" s="334">
        <v>0</v>
      </c>
    </row>
    <row r="15" spans="1:22" s="109" customFormat="1" ht="21" customHeight="1" x14ac:dyDescent="0.25">
      <c r="A15" s="175">
        <v>10</v>
      </c>
      <c r="B15" s="179"/>
      <c r="C15" s="179"/>
      <c r="D15" s="251">
        <v>3</v>
      </c>
      <c r="E15" s="251"/>
      <c r="F15" s="289"/>
      <c r="G15" s="332" t="s">
        <v>99</v>
      </c>
      <c r="H15" s="330">
        <f>I15+J15+K15</f>
        <v>0</v>
      </c>
      <c r="I15" s="333"/>
      <c r="J15" s="333">
        <v>0</v>
      </c>
      <c r="K15" s="334">
        <v>0</v>
      </c>
      <c r="L15" s="333"/>
      <c r="M15" s="333">
        <v>0</v>
      </c>
      <c r="N15" s="334">
        <v>0</v>
      </c>
      <c r="O15" s="195"/>
      <c r="P15" s="195"/>
      <c r="Q15" s="269"/>
      <c r="R15" s="195"/>
      <c r="S15" s="330">
        <f>T15+U15+V15</f>
        <v>0</v>
      </c>
      <c r="T15" s="333"/>
      <c r="U15" s="333">
        <v>0</v>
      </c>
      <c r="V15" s="334">
        <v>0</v>
      </c>
    </row>
    <row r="16" spans="1:22" s="109" customFormat="1" ht="24.75" customHeight="1" x14ac:dyDescent="0.25">
      <c r="A16" s="175">
        <v>11</v>
      </c>
      <c r="B16" s="179"/>
      <c r="C16" s="179"/>
      <c r="D16" s="251">
        <v>4</v>
      </c>
      <c r="E16" s="251"/>
      <c r="F16" s="289"/>
      <c r="G16" s="332" t="s">
        <v>100</v>
      </c>
      <c r="H16" s="330">
        <f>I16+J16+K16</f>
        <v>10600000</v>
      </c>
      <c r="I16" s="333">
        <v>10600000</v>
      </c>
      <c r="J16" s="333">
        <v>0</v>
      </c>
      <c r="K16" s="334">
        <v>0</v>
      </c>
      <c r="L16" s="333">
        <v>10600000</v>
      </c>
      <c r="M16" s="333">
        <v>0</v>
      </c>
      <c r="N16" s="334">
        <v>0</v>
      </c>
      <c r="O16" s="195"/>
      <c r="P16" s="195"/>
      <c r="Q16" s="269"/>
      <c r="R16" s="195"/>
      <c r="S16" s="330">
        <f>T16+U16+V16</f>
        <v>10600000</v>
      </c>
      <c r="T16" s="333">
        <v>10600000</v>
      </c>
      <c r="U16" s="333">
        <v>0</v>
      </c>
      <c r="V16" s="334">
        <v>0</v>
      </c>
    </row>
    <row r="17" spans="1:22" s="109" customFormat="1" ht="32.25" customHeight="1" x14ac:dyDescent="0.25">
      <c r="A17" s="175">
        <v>12</v>
      </c>
      <c r="B17" s="179"/>
      <c r="C17" s="179"/>
      <c r="D17" s="251">
        <v>5</v>
      </c>
      <c r="E17" s="251"/>
      <c r="F17" s="289"/>
      <c r="G17" s="546" t="s">
        <v>150</v>
      </c>
      <c r="H17" s="544"/>
      <c r="I17" s="545"/>
      <c r="J17" s="545"/>
      <c r="K17" s="354"/>
      <c r="L17" s="545"/>
      <c r="M17" s="545"/>
      <c r="N17" s="354"/>
      <c r="O17" s="195"/>
      <c r="P17" s="195"/>
      <c r="Q17" s="269"/>
      <c r="R17" s="195"/>
      <c r="S17" s="330">
        <f>T17+U17+V17</f>
        <v>0</v>
      </c>
      <c r="T17" s="545"/>
      <c r="U17" s="545"/>
      <c r="V17" s="354"/>
    </row>
    <row r="18" spans="1:22" s="109" customFormat="1" ht="22.5" customHeight="1" x14ac:dyDescent="0.25">
      <c r="A18" s="175">
        <v>13</v>
      </c>
      <c r="B18" s="179"/>
      <c r="C18" s="180">
        <v>5</v>
      </c>
      <c r="D18" s="251"/>
      <c r="E18" s="251"/>
      <c r="F18" s="605" t="s">
        <v>34</v>
      </c>
      <c r="G18" s="606"/>
      <c r="H18" s="267">
        <f t="shared" ref="H18:N18" si="3">SUM(H19:H26)</f>
        <v>25860320</v>
      </c>
      <c r="I18" s="267">
        <f t="shared" si="3"/>
        <v>22480320</v>
      </c>
      <c r="J18" s="267">
        <f t="shared" si="3"/>
        <v>3380000</v>
      </c>
      <c r="K18" s="268">
        <f t="shared" si="3"/>
        <v>0</v>
      </c>
      <c r="L18" s="267">
        <f t="shared" si="3"/>
        <v>22480320</v>
      </c>
      <c r="M18" s="267">
        <f t="shared" si="3"/>
        <v>3380000</v>
      </c>
      <c r="N18" s="268">
        <f t="shared" si="3"/>
        <v>0</v>
      </c>
      <c r="O18" s="195"/>
      <c r="P18" s="195"/>
      <c r="Q18" s="269"/>
      <c r="R18" s="195"/>
      <c r="S18" s="267">
        <f t="shared" ref="S18:V18" si="4">SUM(S19:S26)</f>
        <v>138297191</v>
      </c>
      <c r="T18" s="267">
        <f t="shared" si="4"/>
        <v>133550151</v>
      </c>
      <c r="U18" s="267">
        <f t="shared" si="4"/>
        <v>4747040</v>
      </c>
      <c r="V18" s="268">
        <f t="shared" si="4"/>
        <v>0</v>
      </c>
    </row>
    <row r="19" spans="1:22" s="109" customFormat="1" ht="18.75" customHeight="1" x14ac:dyDescent="0.25">
      <c r="A19" s="175">
        <v>14</v>
      </c>
      <c r="B19" s="179"/>
      <c r="C19" s="179"/>
      <c r="D19" s="251">
        <v>1</v>
      </c>
      <c r="E19" s="251"/>
      <c r="F19" s="289"/>
      <c r="G19" s="289" t="s">
        <v>101</v>
      </c>
      <c r="H19" s="336">
        <f>I19+J19+K19</f>
        <v>0</v>
      </c>
      <c r="I19" s="336">
        <v>0</v>
      </c>
      <c r="J19" s="336">
        <v>0</v>
      </c>
      <c r="K19" s="337">
        <v>0</v>
      </c>
      <c r="L19" s="336">
        <v>0</v>
      </c>
      <c r="M19" s="336">
        <v>0</v>
      </c>
      <c r="N19" s="337">
        <v>0</v>
      </c>
      <c r="O19" s="195"/>
      <c r="P19" s="195"/>
      <c r="Q19" s="269"/>
      <c r="R19" s="195"/>
      <c r="S19" s="336">
        <f>T19+U19+V19</f>
        <v>0</v>
      </c>
      <c r="T19" s="336">
        <v>0</v>
      </c>
      <c r="U19" s="336">
        <v>0</v>
      </c>
      <c r="V19" s="337">
        <v>0</v>
      </c>
    </row>
    <row r="20" spans="1:22" s="109" customFormat="1" ht="39.75" customHeight="1" x14ac:dyDescent="0.25">
      <c r="A20" s="175">
        <v>15</v>
      </c>
      <c r="B20" s="179"/>
      <c r="C20" s="179"/>
      <c r="D20" s="251">
        <v>2</v>
      </c>
      <c r="E20" s="251"/>
      <c r="F20" s="289"/>
      <c r="G20" s="501" t="s">
        <v>148</v>
      </c>
      <c r="H20" s="336">
        <v>0</v>
      </c>
      <c r="I20" s="336">
        <v>0</v>
      </c>
      <c r="J20" s="336">
        <v>0</v>
      </c>
      <c r="K20" s="337">
        <v>0</v>
      </c>
      <c r="L20" s="336"/>
      <c r="M20" s="336"/>
      <c r="N20" s="337"/>
      <c r="O20" s="195"/>
      <c r="P20" s="195"/>
      <c r="Q20" s="269"/>
      <c r="R20" s="195"/>
      <c r="S20" s="336">
        <f>T20+U20+V20</f>
        <v>106749747</v>
      </c>
      <c r="T20" s="336">
        <v>106749747</v>
      </c>
      <c r="U20" s="336">
        <v>0</v>
      </c>
      <c r="V20" s="337">
        <v>0</v>
      </c>
    </row>
    <row r="21" spans="1:22" s="109" customFormat="1" ht="33" x14ac:dyDescent="0.25">
      <c r="A21" s="175">
        <v>16</v>
      </c>
      <c r="B21" s="179"/>
      <c r="C21" s="338"/>
      <c r="D21" s="251">
        <v>3</v>
      </c>
      <c r="E21" s="251"/>
      <c r="F21" s="251"/>
      <c r="G21" s="339" t="s">
        <v>102</v>
      </c>
      <c r="H21" s="336">
        <f t="shared" ref="H21:H26" si="5">I21+J21+K21</f>
        <v>0</v>
      </c>
      <c r="I21" s="340">
        <v>0</v>
      </c>
      <c r="J21" s="340">
        <v>0</v>
      </c>
      <c r="K21" s="337">
        <v>0</v>
      </c>
      <c r="L21" s="340">
        <v>0</v>
      </c>
      <c r="M21" s="340">
        <v>0</v>
      </c>
      <c r="N21" s="337">
        <v>0</v>
      </c>
      <c r="O21" s="341"/>
      <c r="P21" s="341"/>
      <c r="Q21" s="283"/>
      <c r="R21" s="341"/>
      <c r="S21" s="336">
        <f t="shared" ref="S21:S26" si="6">T21+U21+V21</f>
        <v>0</v>
      </c>
      <c r="T21" s="340">
        <v>0</v>
      </c>
      <c r="U21" s="340">
        <v>0</v>
      </c>
      <c r="V21" s="337">
        <v>0</v>
      </c>
    </row>
    <row r="22" spans="1:22" s="109" customFormat="1" ht="33" x14ac:dyDescent="0.25">
      <c r="A22" s="175">
        <v>17</v>
      </c>
      <c r="B22" s="179"/>
      <c r="C22" s="338"/>
      <c r="D22" s="251">
        <v>4</v>
      </c>
      <c r="E22" s="251"/>
      <c r="F22" s="251"/>
      <c r="G22" s="339" t="s">
        <v>103</v>
      </c>
      <c r="H22" s="336">
        <f t="shared" si="5"/>
        <v>0</v>
      </c>
      <c r="I22" s="340">
        <v>0</v>
      </c>
      <c r="J22" s="340">
        <v>0</v>
      </c>
      <c r="K22" s="337">
        <v>0</v>
      </c>
      <c r="L22" s="340">
        <v>0</v>
      </c>
      <c r="M22" s="340">
        <v>0</v>
      </c>
      <c r="N22" s="337">
        <v>0</v>
      </c>
      <c r="O22" s="341"/>
      <c r="P22" s="341"/>
      <c r="Q22" s="283"/>
      <c r="R22" s="341"/>
      <c r="S22" s="336">
        <f t="shared" si="6"/>
        <v>0</v>
      </c>
      <c r="T22" s="340">
        <v>0</v>
      </c>
      <c r="U22" s="340">
        <v>0</v>
      </c>
      <c r="V22" s="337">
        <v>0</v>
      </c>
    </row>
    <row r="23" spans="1:22" s="109" customFormat="1" ht="33" x14ac:dyDescent="0.25">
      <c r="A23" s="175">
        <v>18</v>
      </c>
      <c r="B23" s="179"/>
      <c r="C23" s="338"/>
      <c r="D23" s="251">
        <v>5</v>
      </c>
      <c r="E23" s="251"/>
      <c r="F23" s="251"/>
      <c r="G23" s="339" t="s">
        <v>104</v>
      </c>
      <c r="H23" s="336">
        <f t="shared" si="5"/>
        <v>20980320</v>
      </c>
      <c r="I23" s="484">
        <v>20980320</v>
      </c>
      <c r="J23" s="340">
        <v>0</v>
      </c>
      <c r="K23" s="337">
        <v>0</v>
      </c>
      <c r="L23" s="484">
        <v>20980320</v>
      </c>
      <c r="M23" s="340">
        <v>0</v>
      </c>
      <c r="N23" s="337">
        <v>0</v>
      </c>
      <c r="O23" s="341"/>
      <c r="P23" s="341"/>
      <c r="Q23" s="283"/>
      <c r="R23" s="341"/>
      <c r="S23" s="336">
        <f t="shared" si="6"/>
        <v>20980320</v>
      </c>
      <c r="T23" s="484">
        <v>20980320</v>
      </c>
      <c r="U23" s="340">
        <v>0</v>
      </c>
      <c r="V23" s="337">
        <v>0</v>
      </c>
    </row>
    <row r="24" spans="1:22" s="109" customFormat="1" ht="33" x14ac:dyDescent="0.25">
      <c r="A24" s="175">
        <v>19</v>
      </c>
      <c r="B24" s="179"/>
      <c r="C24" s="338"/>
      <c r="D24" s="251">
        <v>6</v>
      </c>
      <c r="E24" s="251"/>
      <c r="F24" s="251"/>
      <c r="G24" s="339" t="s">
        <v>105</v>
      </c>
      <c r="H24" s="336">
        <f t="shared" si="5"/>
        <v>0</v>
      </c>
      <c r="I24" s="340">
        <v>0</v>
      </c>
      <c r="J24" s="340">
        <v>0</v>
      </c>
      <c r="K24" s="337">
        <v>0</v>
      </c>
      <c r="L24" s="340">
        <v>0</v>
      </c>
      <c r="M24" s="340">
        <v>0</v>
      </c>
      <c r="N24" s="337">
        <v>0</v>
      </c>
      <c r="O24" s="341"/>
      <c r="P24" s="341"/>
      <c r="Q24" s="283"/>
      <c r="R24" s="341"/>
      <c r="S24" s="336">
        <f t="shared" si="6"/>
        <v>0</v>
      </c>
      <c r="T24" s="340">
        <v>0</v>
      </c>
      <c r="U24" s="340">
        <v>0</v>
      </c>
      <c r="V24" s="337">
        <v>0</v>
      </c>
    </row>
    <row r="25" spans="1:22" s="109" customFormat="1" ht="33" x14ac:dyDescent="0.25">
      <c r="A25" s="175">
        <v>20</v>
      </c>
      <c r="B25" s="179"/>
      <c r="C25" s="338"/>
      <c r="D25" s="251">
        <v>7</v>
      </c>
      <c r="E25" s="251"/>
      <c r="F25" s="251"/>
      <c r="G25" s="339" t="s">
        <v>106</v>
      </c>
      <c r="H25" s="336">
        <f t="shared" si="5"/>
        <v>3380000</v>
      </c>
      <c r="I25" s="340">
        <v>0</v>
      </c>
      <c r="J25" s="484">
        <v>3380000</v>
      </c>
      <c r="K25" s="337">
        <v>0</v>
      </c>
      <c r="L25" s="340">
        <v>0</v>
      </c>
      <c r="M25" s="484">
        <v>3380000</v>
      </c>
      <c r="N25" s="337">
        <v>0</v>
      </c>
      <c r="O25" s="341"/>
      <c r="P25" s="341"/>
      <c r="Q25" s="283"/>
      <c r="R25" s="341"/>
      <c r="S25" s="336">
        <f t="shared" si="6"/>
        <v>8937592</v>
      </c>
      <c r="T25" s="340">
        <v>4190552</v>
      </c>
      <c r="U25" s="484">
        <v>4747040</v>
      </c>
      <c r="V25" s="337">
        <v>0</v>
      </c>
    </row>
    <row r="26" spans="1:22" s="109" customFormat="1" x14ac:dyDescent="0.25">
      <c r="A26" s="175">
        <v>21</v>
      </c>
      <c r="B26" s="179"/>
      <c r="C26" s="338"/>
      <c r="D26" s="251">
        <v>8</v>
      </c>
      <c r="E26" s="251"/>
      <c r="F26" s="251"/>
      <c r="G26" s="485" t="s">
        <v>107</v>
      </c>
      <c r="H26" s="486">
        <f t="shared" si="5"/>
        <v>1500000</v>
      </c>
      <c r="I26" s="340">
        <v>1500000</v>
      </c>
      <c r="J26" s="340">
        <v>0</v>
      </c>
      <c r="K26" s="337">
        <v>0</v>
      </c>
      <c r="L26" s="340">
        <v>1500000</v>
      </c>
      <c r="M26" s="340">
        <v>0</v>
      </c>
      <c r="N26" s="337">
        <v>0</v>
      </c>
      <c r="O26" s="341"/>
      <c r="P26" s="341"/>
      <c r="Q26" s="283"/>
      <c r="R26" s="341"/>
      <c r="S26" s="486">
        <f t="shared" si="6"/>
        <v>1629532</v>
      </c>
      <c r="T26" s="340">
        <v>1629532</v>
      </c>
      <c r="U26" s="340">
        <v>0</v>
      </c>
      <c r="V26" s="337">
        <v>0</v>
      </c>
    </row>
    <row r="27" spans="1:22" s="109" customFormat="1" ht="17.25" customHeight="1" x14ac:dyDescent="0.25">
      <c r="A27" s="175">
        <v>22</v>
      </c>
      <c r="B27" s="176"/>
      <c r="C27" s="176">
        <v>6</v>
      </c>
      <c r="D27" s="246"/>
      <c r="E27" s="246"/>
      <c r="F27" s="246" t="s">
        <v>35</v>
      </c>
      <c r="G27" s="246"/>
      <c r="H27" s="270">
        <f t="shared" ref="H27:N27" si="7">SUM(H28:H31)</f>
        <v>227612373</v>
      </c>
      <c r="I27" s="270">
        <f t="shared" si="7"/>
        <v>226266669</v>
      </c>
      <c r="J27" s="270">
        <f t="shared" si="7"/>
        <v>1345704</v>
      </c>
      <c r="K27" s="271">
        <f t="shared" si="7"/>
        <v>0</v>
      </c>
      <c r="L27" s="270">
        <f t="shared" si="7"/>
        <v>226266669</v>
      </c>
      <c r="M27" s="270">
        <f t="shared" si="7"/>
        <v>1345704</v>
      </c>
      <c r="N27" s="271">
        <f t="shared" si="7"/>
        <v>0</v>
      </c>
      <c r="O27" s="272"/>
      <c r="P27" s="272"/>
      <c r="Q27" s="272"/>
      <c r="R27" s="272"/>
      <c r="S27" s="270">
        <f>SUM(S28:S32)</f>
        <v>240788008</v>
      </c>
      <c r="T27" s="270">
        <f>SUM(T28:T32)</f>
        <v>239442304</v>
      </c>
      <c r="U27" s="270">
        <f>SUM(U28:U32)</f>
        <v>1345704</v>
      </c>
      <c r="V27" s="271">
        <f>SUM(V28:V31)</f>
        <v>0</v>
      </c>
    </row>
    <row r="28" spans="1:22" s="109" customFormat="1" x14ac:dyDescent="0.25">
      <c r="A28" s="175">
        <v>23</v>
      </c>
      <c r="B28" s="177"/>
      <c r="C28" s="177"/>
      <c r="D28" s="327">
        <v>1</v>
      </c>
      <c r="E28" s="327"/>
      <c r="F28" s="327"/>
      <c r="G28" s="327" t="s">
        <v>108</v>
      </c>
      <c r="H28" s="342">
        <f>I28+J28+K28</f>
        <v>0</v>
      </c>
      <c r="I28" s="342">
        <v>0</v>
      </c>
      <c r="J28" s="342">
        <v>0</v>
      </c>
      <c r="K28" s="334">
        <v>0</v>
      </c>
      <c r="L28" s="342">
        <v>0</v>
      </c>
      <c r="M28" s="342">
        <v>0</v>
      </c>
      <c r="N28" s="334">
        <v>0</v>
      </c>
      <c r="O28" s="343"/>
      <c r="P28" s="343"/>
      <c r="Q28" s="344"/>
      <c r="R28" s="343"/>
      <c r="S28" s="342">
        <f>T28+U28+V28</f>
        <v>0</v>
      </c>
      <c r="T28" s="342">
        <v>0</v>
      </c>
      <c r="U28" s="342">
        <v>0</v>
      </c>
      <c r="V28" s="334">
        <v>0</v>
      </c>
    </row>
    <row r="29" spans="1:22" s="109" customFormat="1" x14ac:dyDescent="0.25">
      <c r="A29" s="175">
        <v>24</v>
      </c>
      <c r="B29" s="177"/>
      <c r="C29" s="177"/>
      <c r="D29" s="327">
        <v>2</v>
      </c>
      <c r="E29" s="327"/>
      <c r="F29" s="327"/>
      <c r="G29" s="327" t="s">
        <v>109</v>
      </c>
      <c r="H29" s="342">
        <f>I29+J29+K29</f>
        <v>0</v>
      </c>
      <c r="I29" s="342">
        <v>0</v>
      </c>
      <c r="J29" s="342">
        <v>0</v>
      </c>
      <c r="K29" s="334">
        <v>0</v>
      </c>
      <c r="L29" s="342">
        <v>0</v>
      </c>
      <c r="M29" s="342">
        <v>0</v>
      </c>
      <c r="N29" s="334">
        <v>0</v>
      </c>
      <c r="O29" s="345"/>
      <c r="P29" s="345"/>
      <c r="Q29" s="345"/>
      <c r="R29" s="345"/>
      <c r="S29" s="342">
        <f>T29+U29+V29</f>
        <v>0</v>
      </c>
      <c r="T29" s="342">
        <v>0</v>
      </c>
      <c r="U29" s="342">
        <v>0</v>
      </c>
      <c r="V29" s="334">
        <v>0</v>
      </c>
    </row>
    <row r="30" spans="1:22" s="182" customFormat="1" x14ac:dyDescent="0.25">
      <c r="A30" s="175">
        <v>25</v>
      </c>
      <c r="B30" s="346"/>
      <c r="C30" s="346"/>
      <c r="D30" s="347">
        <v>3</v>
      </c>
      <c r="E30" s="347"/>
      <c r="F30" s="347"/>
      <c r="G30" s="347" t="s">
        <v>110</v>
      </c>
      <c r="H30" s="348">
        <f>SUM(I30:K30)</f>
        <v>227612373</v>
      </c>
      <c r="I30" s="348">
        <v>226266669</v>
      </c>
      <c r="J30" s="348">
        <v>1345704</v>
      </c>
      <c r="K30" s="349">
        <v>0</v>
      </c>
      <c r="L30" s="348">
        <v>226266669</v>
      </c>
      <c r="M30" s="348">
        <v>1345704</v>
      </c>
      <c r="N30" s="349">
        <v>0</v>
      </c>
      <c r="O30" s="195"/>
      <c r="P30" s="195"/>
      <c r="Q30" s="269"/>
      <c r="R30" s="195"/>
      <c r="S30" s="348">
        <f>SUM(T30:V30)</f>
        <v>232241072</v>
      </c>
      <c r="T30" s="348">
        <v>230895368</v>
      </c>
      <c r="U30" s="348">
        <v>1345704</v>
      </c>
      <c r="V30" s="349">
        <v>0</v>
      </c>
    </row>
    <row r="31" spans="1:22" s="182" customFormat="1" x14ac:dyDescent="0.25">
      <c r="A31" s="175">
        <v>26</v>
      </c>
      <c r="B31" s="346"/>
      <c r="C31" s="346"/>
      <c r="D31" s="347">
        <v>4</v>
      </c>
      <c r="E31" s="347"/>
      <c r="F31" s="347"/>
      <c r="G31" s="346" t="s">
        <v>111</v>
      </c>
      <c r="H31" s="350">
        <v>0</v>
      </c>
      <c r="I31" s="350">
        <v>0</v>
      </c>
      <c r="J31" s="350">
        <v>0</v>
      </c>
      <c r="K31" s="351">
        <v>0</v>
      </c>
      <c r="L31" s="350">
        <v>0</v>
      </c>
      <c r="M31" s="350">
        <v>0</v>
      </c>
      <c r="N31" s="351">
        <v>0</v>
      </c>
      <c r="O31" s="195"/>
      <c r="P31" s="195"/>
      <c r="Q31" s="269"/>
      <c r="R31" s="195"/>
      <c r="S31" s="348">
        <f t="shared" ref="S31:S32" si="8">SUM(T31:V31)</f>
        <v>0</v>
      </c>
      <c r="T31" s="350">
        <v>0</v>
      </c>
      <c r="U31" s="350">
        <v>0</v>
      </c>
      <c r="V31" s="351">
        <v>0</v>
      </c>
    </row>
    <row r="32" spans="1:22" s="182" customFormat="1" x14ac:dyDescent="0.25">
      <c r="A32" s="175">
        <v>27</v>
      </c>
      <c r="B32" s="346"/>
      <c r="C32" s="346"/>
      <c r="D32" s="347">
        <v>5</v>
      </c>
      <c r="E32" s="347"/>
      <c r="F32" s="347"/>
      <c r="G32" s="347" t="s">
        <v>147</v>
      </c>
      <c r="H32" s="350"/>
      <c r="I32" s="350"/>
      <c r="J32" s="350"/>
      <c r="K32" s="500"/>
      <c r="L32" s="350"/>
      <c r="M32" s="350"/>
      <c r="N32" s="500"/>
      <c r="O32" s="195"/>
      <c r="P32" s="195"/>
      <c r="Q32" s="269"/>
      <c r="R32" s="195"/>
      <c r="S32" s="348">
        <f t="shared" si="8"/>
        <v>8546936</v>
      </c>
      <c r="T32" s="350">
        <v>8546936</v>
      </c>
      <c r="U32" s="350"/>
      <c r="V32" s="349"/>
    </row>
    <row r="33" spans="1:22" s="182" customFormat="1" x14ac:dyDescent="0.25">
      <c r="A33" s="175">
        <v>28</v>
      </c>
      <c r="B33" s="180">
        <v>2</v>
      </c>
      <c r="C33" s="180"/>
      <c r="D33" s="250"/>
      <c r="E33" s="605" t="s">
        <v>80</v>
      </c>
      <c r="F33" s="607"/>
      <c r="G33" s="606"/>
      <c r="H33" s="267">
        <f t="shared" ref="H33:N33" si="9">SUM(H34:H36)+H46</f>
        <v>322243942</v>
      </c>
      <c r="I33" s="267">
        <f t="shared" si="9"/>
        <v>314243942</v>
      </c>
      <c r="J33" s="267">
        <f t="shared" si="9"/>
        <v>8000000</v>
      </c>
      <c r="K33" s="267">
        <f t="shared" si="9"/>
        <v>0</v>
      </c>
      <c r="L33" s="267">
        <f t="shared" si="9"/>
        <v>314243942</v>
      </c>
      <c r="M33" s="267">
        <f t="shared" si="9"/>
        <v>8000000</v>
      </c>
      <c r="N33" s="267">
        <f t="shared" si="9"/>
        <v>0</v>
      </c>
      <c r="O33" s="195"/>
      <c r="P33" s="195"/>
      <c r="Q33" s="269"/>
      <c r="R33" s="195"/>
      <c r="S33" s="267">
        <f t="shared" ref="S33:V33" si="10">SUM(S34:S36)+S46</f>
        <v>352084175</v>
      </c>
      <c r="T33" s="267">
        <f t="shared" si="10"/>
        <v>339684175</v>
      </c>
      <c r="U33" s="267">
        <f t="shared" si="10"/>
        <v>12400000</v>
      </c>
      <c r="V33" s="523">
        <f t="shared" si="10"/>
        <v>0</v>
      </c>
    </row>
    <row r="34" spans="1:22" s="109" customFormat="1" x14ac:dyDescent="0.25">
      <c r="A34" s="175">
        <v>29</v>
      </c>
      <c r="B34" s="179"/>
      <c r="C34" s="180">
        <v>1</v>
      </c>
      <c r="D34" s="251"/>
      <c r="E34" s="251"/>
      <c r="F34" s="605" t="s">
        <v>38</v>
      </c>
      <c r="G34" s="606"/>
      <c r="H34" s="267">
        <f>I34+J34+K34</f>
        <v>191256771</v>
      </c>
      <c r="I34" s="267">
        <v>191256771</v>
      </c>
      <c r="J34" s="267">
        <v>0</v>
      </c>
      <c r="K34" s="268">
        <v>0</v>
      </c>
      <c r="L34" s="267">
        <v>191256771</v>
      </c>
      <c r="M34" s="267">
        <v>0</v>
      </c>
      <c r="N34" s="268">
        <v>0</v>
      </c>
      <c r="O34" s="195"/>
      <c r="P34" s="195"/>
      <c r="Q34" s="269"/>
      <c r="R34" s="195"/>
      <c r="S34" s="267">
        <f>T34+U34+V34</f>
        <v>206218310</v>
      </c>
      <c r="T34" s="267">
        <v>206218310</v>
      </c>
      <c r="U34" s="267">
        <v>0</v>
      </c>
      <c r="V34" s="268">
        <v>0</v>
      </c>
    </row>
    <row r="35" spans="1:22" s="109" customFormat="1" x14ac:dyDescent="0.25">
      <c r="A35" s="175">
        <v>30</v>
      </c>
      <c r="B35" s="179"/>
      <c r="C35" s="180">
        <v>2</v>
      </c>
      <c r="D35" s="251"/>
      <c r="E35" s="251"/>
      <c r="F35" s="605" t="s">
        <v>40</v>
      </c>
      <c r="G35" s="606"/>
      <c r="H35" s="267">
        <f>I35+J35+K35</f>
        <v>120987171</v>
      </c>
      <c r="I35" s="267">
        <v>120987171</v>
      </c>
      <c r="J35" s="267">
        <v>0</v>
      </c>
      <c r="K35" s="268">
        <v>0</v>
      </c>
      <c r="L35" s="267">
        <v>120987171</v>
      </c>
      <c r="M35" s="267">
        <v>0</v>
      </c>
      <c r="N35" s="268">
        <v>0</v>
      </c>
      <c r="O35" s="195"/>
      <c r="P35" s="195"/>
      <c r="Q35" s="269"/>
      <c r="R35" s="195"/>
      <c r="S35" s="267">
        <f>T35+U35+V35</f>
        <v>120973300</v>
      </c>
      <c r="T35" s="267">
        <v>120973300</v>
      </c>
      <c r="U35" s="267">
        <v>0</v>
      </c>
      <c r="V35" s="268">
        <v>0</v>
      </c>
    </row>
    <row r="36" spans="1:22" s="109" customFormat="1" x14ac:dyDescent="0.25">
      <c r="A36" s="175">
        <v>31</v>
      </c>
      <c r="B36" s="179"/>
      <c r="C36" s="180">
        <v>3</v>
      </c>
      <c r="D36" s="251"/>
      <c r="E36" s="251"/>
      <c r="F36" s="605" t="s">
        <v>23</v>
      </c>
      <c r="G36" s="606"/>
      <c r="H36" s="267">
        <f>I36+J36+K36</f>
        <v>10000000</v>
      </c>
      <c r="I36" s="267">
        <f t="shared" ref="I36:N36" si="11">SUM(I37:I45)</f>
        <v>2000000</v>
      </c>
      <c r="J36" s="267">
        <f t="shared" si="11"/>
        <v>8000000</v>
      </c>
      <c r="K36" s="268">
        <f t="shared" si="11"/>
        <v>0</v>
      </c>
      <c r="L36" s="267">
        <f t="shared" si="11"/>
        <v>2000000</v>
      </c>
      <c r="M36" s="267">
        <f t="shared" si="11"/>
        <v>8000000</v>
      </c>
      <c r="N36" s="268">
        <f t="shared" si="11"/>
        <v>0</v>
      </c>
      <c r="O36" s="195"/>
      <c r="P36" s="195"/>
      <c r="Q36" s="269"/>
      <c r="R36" s="195"/>
      <c r="S36" s="267">
        <f>T36+U36+V36</f>
        <v>24892565</v>
      </c>
      <c r="T36" s="267">
        <f>SUM(T37:T45)</f>
        <v>12492565</v>
      </c>
      <c r="U36" s="267">
        <f>SUM(U37:U45)</f>
        <v>12400000</v>
      </c>
      <c r="V36" s="268">
        <f>SUM(V37:V45)</f>
        <v>0</v>
      </c>
    </row>
    <row r="37" spans="1:22" s="109" customFormat="1" ht="33" x14ac:dyDescent="0.25">
      <c r="A37" s="175">
        <v>32</v>
      </c>
      <c r="B37" s="179"/>
      <c r="C37" s="180"/>
      <c r="D37" s="251">
        <v>1</v>
      </c>
      <c r="E37" s="251"/>
      <c r="F37" s="314"/>
      <c r="G37" s="352" t="s">
        <v>112</v>
      </c>
      <c r="H37" s="267">
        <f t="shared" ref="H37:H45" si="12">I37+J37+K37</f>
        <v>0</v>
      </c>
      <c r="I37" s="353">
        <v>0</v>
      </c>
      <c r="J37" s="353">
        <v>0</v>
      </c>
      <c r="K37" s="354">
        <v>0</v>
      </c>
      <c r="L37" s="353">
        <v>0</v>
      </c>
      <c r="M37" s="353">
        <v>0</v>
      </c>
      <c r="N37" s="354">
        <v>0</v>
      </c>
      <c r="O37" s="195"/>
      <c r="P37" s="195"/>
      <c r="Q37" s="110"/>
      <c r="R37" s="195"/>
      <c r="S37" s="267">
        <f t="shared" ref="S37:S45" si="13">T37+U37+V37</f>
        <v>0</v>
      </c>
      <c r="T37" s="353">
        <v>0</v>
      </c>
      <c r="U37" s="353">
        <v>0</v>
      </c>
      <c r="V37" s="354">
        <v>0</v>
      </c>
    </row>
    <row r="38" spans="1:22" s="109" customFormat="1" ht="33" x14ac:dyDescent="0.25">
      <c r="A38" s="175">
        <v>33</v>
      </c>
      <c r="B38" s="179"/>
      <c r="C38" s="180"/>
      <c r="D38" s="251">
        <v>2</v>
      </c>
      <c r="E38" s="251"/>
      <c r="F38" s="314"/>
      <c r="G38" s="352" t="s">
        <v>113</v>
      </c>
      <c r="H38" s="267">
        <f t="shared" si="12"/>
        <v>0</v>
      </c>
      <c r="I38" s="353">
        <v>0</v>
      </c>
      <c r="J38" s="353">
        <v>0</v>
      </c>
      <c r="K38" s="354">
        <v>0</v>
      </c>
      <c r="L38" s="353">
        <v>0</v>
      </c>
      <c r="M38" s="353">
        <v>0</v>
      </c>
      <c r="N38" s="354">
        <v>0</v>
      </c>
      <c r="O38" s="195"/>
      <c r="P38" s="195"/>
      <c r="Q38" s="269"/>
      <c r="R38" s="195"/>
      <c r="S38" s="267">
        <f t="shared" si="13"/>
        <v>0</v>
      </c>
      <c r="T38" s="353">
        <v>0</v>
      </c>
      <c r="U38" s="353">
        <v>0</v>
      </c>
      <c r="V38" s="354">
        <v>0</v>
      </c>
    </row>
    <row r="39" spans="1:22" s="109" customFormat="1" ht="33" x14ac:dyDescent="0.25">
      <c r="A39" s="175">
        <v>34</v>
      </c>
      <c r="B39" s="179"/>
      <c r="C39" s="180"/>
      <c r="D39" s="251">
        <v>3</v>
      </c>
      <c r="E39" s="251"/>
      <c r="F39" s="314"/>
      <c r="G39" s="352" t="s">
        <v>114</v>
      </c>
      <c r="H39" s="267">
        <f t="shared" si="12"/>
        <v>0</v>
      </c>
      <c r="I39" s="353">
        <v>0</v>
      </c>
      <c r="J39" s="353">
        <v>0</v>
      </c>
      <c r="K39" s="354">
        <v>0</v>
      </c>
      <c r="L39" s="353">
        <v>0</v>
      </c>
      <c r="M39" s="353">
        <v>0</v>
      </c>
      <c r="N39" s="354">
        <v>0</v>
      </c>
      <c r="O39" s="195"/>
      <c r="P39" s="195"/>
      <c r="Q39" s="269"/>
      <c r="R39" s="195"/>
      <c r="S39" s="267">
        <f t="shared" si="13"/>
        <v>0</v>
      </c>
      <c r="T39" s="353">
        <v>0</v>
      </c>
      <c r="U39" s="353">
        <v>0</v>
      </c>
      <c r="V39" s="354">
        <v>0</v>
      </c>
    </row>
    <row r="40" spans="1:22" s="109" customFormat="1" x14ac:dyDescent="0.25">
      <c r="A40" s="175">
        <v>35</v>
      </c>
      <c r="B40" s="179"/>
      <c r="C40" s="180"/>
      <c r="D40" s="251">
        <v>4</v>
      </c>
      <c r="E40" s="251"/>
      <c r="F40" s="314"/>
      <c r="G40" s="329" t="s">
        <v>115</v>
      </c>
      <c r="H40" s="267">
        <f t="shared" si="12"/>
        <v>0</v>
      </c>
      <c r="I40" s="353">
        <v>0</v>
      </c>
      <c r="J40" s="353">
        <v>0</v>
      </c>
      <c r="K40" s="354">
        <v>0</v>
      </c>
      <c r="L40" s="353">
        <v>0</v>
      </c>
      <c r="M40" s="353">
        <v>0</v>
      </c>
      <c r="N40" s="354">
        <v>0</v>
      </c>
      <c r="O40" s="195"/>
      <c r="P40" s="195"/>
      <c r="Q40" s="269"/>
      <c r="R40" s="195"/>
      <c r="S40" s="267">
        <f t="shared" si="13"/>
        <v>0</v>
      </c>
      <c r="T40" s="353">
        <v>0</v>
      </c>
      <c r="U40" s="353">
        <v>0</v>
      </c>
      <c r="V40" s="354">
        <v>0</v>
      </c>
    </row>
    <row r="41" spans="1:22" s="109" customFormat="1" ht="33" x14ac:dyDescent="0.25">
      <c r="A41" s="175">
        <v>36</v>
      </c>
      <c r="B41" s="179"/>
      <c r="C41" s="180"/>
      <c r="D41" s="251">
        <v>5</v>
      </c>
      <c r="E41" s="251"/>
      <c r="F41" s="314"/>
      <c r="G41" s="352" t="s">
        <v>116</v>
      </c>
      <c r="H41" s="267">
        <f t="shared" si="12"/>
        <v>0</v>
      </c>
      <c r="I41" s="353">
        <v>0</v>
      </c>
      <c r="J41" s="353">
        <v>0</v>
      </c>
      <c r="K41" s="354">
        <v>0</v>
      </c>
      <c r="L41" s="353">
        <v>0</v>
      </c>
      <c r="M41" s="353">
        <v>0</v>
      </c>
      <c r="N41" s="354">
        <v>0</v>
      </c>
      <c r="O41" s="195"/>
      <c r="P41" s="195"/>
      <c r="Q41" s="269"/>
      <c r="R41" s="195"/>
      <c r="S41" s="267">
        <f t="shared" si="13"/>
        <v>0</v>
      </c>
      <c r="T41" s="353">
        <v>0</v>
      </c>
      <c r="U41" s="353">
        <v>0</v>
      </c>
      <c r="V41" s="354">
        <v>0</v>
      </c>
    </row>
    <row r="42" spans="1:22" s="109" customFormat="1" ht="33" x14ac:dyDescent="0.25">
      <c r="A42" s="175">
        <v>37</v>
      </c>
      <c r="B42" s="179"/>
      <c r="C42" s="180"/>
      <c r="D42" s="251">
        <v>6</v>
      </c>
      <c r="E42" s="251"/>
      <c r="F42" s="314"/>
      <c r="G42" s="352" t="s">
        <v>117</v>
      </c>
      <c r="H42" s="267">
        <f t="shared" si="12"/>
        <v>6000000</v>
      </c>
      <c r="I42" s="353">
        <v>0</v>
      </c>
      <c r="J42" s="353">
        <v>6000000</v>
      </c>
      <c r="K42" s="354">
        <v>0</v>
      </c>
      <c r="L42" s="353">
        <v>0</v>
      </c>
      <c r="M42" s="353">
        <v>6000000</v>
      </c>
      <c r="N42" s="354">
        <v>0</v>
      </c>
      <c r="O42" s="195"/>
      <c r="P42" s="195"/>
      <c r="Q42" s="269"/>
      <c r="R42" s="195"/>
      <c r="S42" s="267">
        <f t="shared" si="13"/>
        <v>9800000</v>
      </c>
      <c r="T42" s="353">
        <v>0</v>
      </c>
      <c r="U42" s="353">
        <v>9800000</v>
      </c>
      <c r="V42" s="354">
        <v>0</v>
      </c>
    </row>
    <row r="43" spans="1:22" s="109" customFormat="1" x14ac:dyDescent="0.25">
      <c r="A43" s="175">
        <v>38</v>
      </c>
      <c r="B43" s="179"/>
      <c r="C43" s="180"/>
      <c r="D43" s="251">
        <v>7</v>
      </c>
      <c r="E43" s="251"/>
      <c r="F43" s="314"/>
      <c r="G43" s="329" t="s">
        <v>118</v>
      </c>
      <c r="H43" s="267">
        <f t="shared" si="12"/>
        <v>2000000</v>
      </c>
      <c r="I43" s="353">
        <v>0</v>
      </c>
      <c r="J43" s="353">
        <v>2000000</v>
      </c>
      <c r="K43" s="354">
        <v>0</v>
      </c>
      <c r="L43" s="353">
        <v>0</v>
      </c>
      <c r="M43" s="353">
        <v>2000000</v>
      </c>
      <c r="N43" s="354">
        <v>0</v>
      </c>
      <c r="O43" s="195"/>
      <c r="P43" s="195"/>
      <c r="Q43" s="269"/>
      <c r="R43" s="195"/>
      <c r="S43" s="267">
        <f t="shared" si="13"/>
        <v>2600000</v>
      </c>
      <c r="T43" s="353">
        <v>0</v>
      </c>
      <c r="U43" s="353">
        <v>2600000</v>
      </c>
      <c r="V43" s="354">
        <v>0</v>
      </c>
    </row>
    <row r="44" spans="1:22" s="109" customFormat="1" x14ac:dyDescent="0.25">
      <c r="A44" s="175">
        <v>39</v>
      </c>
      <c r="B44" s="179"/>
      <c r="C44" s="180"/>
      <c r="D44" s="251">
        <v>8</v>
      </c>
      <c r="E44" s="251"/>
      <c r="F44" s="314"/>
      <c r="G44" s="329" t="s">
        <v>119</v>
      </c>
      <c r="H44" s="267">
        <f t="shared" si="12"/>
        <v>0</v>
      </c>
      <c r="I44" s="353">
        <v>0</v>
      </c>
      <c r="J44" s="353">
        <v>0</v>
      </c>
      <c r="K44" s="354">
        <v>0</v>
      </c>
      <c r="L44" s="353">
        <v>0</v>
      </c>
      <c r="M44" s="353">
        <v>0</v>
      </c>
      <c r="N44" s="354">
        <v>0</v>
      </c>
      <c r="O44" s="195"/>
      <c r="P44" s="195"/>
      <c r="Q44" s="269"/>
      <c r="R44" s="195"/>
      <c r="S44" s="267">
        <f t="shared" si="13"/>
        <v>0</v>
      </c>
      <c r="T44" s="353">
        <v>0</v>
      </c>
      <c r="U44" s="353">
        <v>0</v>
      </c>
      <c r="V44" s="354">
        <v>0</v>
      </c>
    </row>
    <row r="45" spans="1:22" s="109" customFormat="1" x14ac:dyDescent="0.25">
      <c r="A45" s="175">
        <v>40</v>
      </c>
      <c r="B45" s="179"/>
      <c r="C45" s="180"/>
      <c r="D45" s="251">
        <v>9</v>
      </c>
      <c r="E45" s="251"/>
      <c r="F45" s="314"/>
      <c r="G45" s="487" t="s">
        <v>120</v>
      </c>
      <c r="H45" s="488">
        <f t="shared" si="12"/>
        <v>2000000</v>
      </c>
      <c r="I45" s="353">
        <v>2000000</v>
      </c>
      <c r="J45" s="353">
        <v>0</v>
      </c>
      <c r="K45" s="354">
        <v>0</v>
      </c>
      <c r="L45" s="353">
        <v>2000000</v>
      </c>
      <c r="M45" s="353">
        <v>0</v>
      </c>
      <c r="N45" s="354">
        <v>0</v>
      </c>
      <c r="O45" s="195"/>
      <c r="P45" s="195"/>
      <c r="Q45" s="269"/>
      <c r="R45" s="195"/>
      <c r="S45" s="488">
        <f t="shared" si="13"/>
        <v>12492565</v>
      </c>
      <c r="T45" s="353">
        <v>12492565</v>
      </c>
      <c r="U45" s="353">
        <v>0</v>
      </c>
      <c r="V45" s="354">
        <v>0</v>
      </c>
    </row>
    <row r="46" spans="1:22" s="109" customFormat="1" x14ac:dyDescent="0.25">
      <c r="A46" s="175">
        <v>41</v>
      </c>
      <c r="B46" s="176"/>
      <c r="C46" s="176">
        <v>4</v>
      </c>
      <c r="D46" s="246"/>
      <c r="E46" s="246"/>
      <c r="F46" s="246" t="s">
        <v>35</v>
      </c>
      <c r="G46" s="246"/>
      <c r="H46" s="270">
        <f t="shared" ref="H46:N46" si="14">SUM(H47:H49)</f>
        <v>0</v>
      </c>
      <c r="I46" s="270">
        <f t="shared" si="14"/>
        <v>0</v>
      </c>
      <c r="J46" s="270">
        <f t="shared" si="14"/>
        <v>0</v>
      </c>
      <c r="K46" s="271">
        <f t="shared" si="14"/>
        <v>0</v>
      </c>
      <c r="L46" s="270">
        <f t="shared" si="14"/>
        <v>0</v>
      </c>
      <c r="M46" s="270">
        <f t="shared" si="14"/>
        <v>0</v>
      </c>
      <c r="N46" s="271">
        <f t="shared" si="14"/>
        <v>0</v>
      </c>
      <c r="O46" s="272"/>
      <c r="P46" s="272"/>
      <c r="Q46" s="272"/>
      <c r="R46" s="272"/>
      <c r="S46" s="270">
        <f t="shared" ref="S46:V46" si="15">SUM(S47:S49)</f>
        <v>0</v>
      </c>
      <c r="T46" s="270">
        <f t="shared" si="15"/>
        <v>0</v>
      </c>
      <c r="U46" s="270">
        <f t="shared" si="15"/>
        <v>0</v>
      </c>
      <c r="V46" s="271">
        <f t="shared" si="15"/>
        <v>0</v>
      </c>
    </row>
    <row r="47" spans="1:22" s="109" customFormat="1" x14ac:dyDescent="0.25">
      <c r="A47" s="175">
        <v>42</v>
      </c>
      <c r="B47" s="179"/>
      <c r="C47" s="183"/>
      <c r="D47" s="251">
        <v>1</v>
      </c>
      <c r="E47" s="251"/>
      <c r="F47" s="251"/>
      <c r="G47" s="251" t="s">
        <v>108</v>
      </c>
      <c r="H47" s="340">
        <f>I47+J47+K47</f>
        <v>0</v>
      </c>
      <c r="I47" s="340">
        <v>0</v>
      </c>
      <c r="J47" s="340">
        <v>0</v>
      </c>
      <c r="K47" s="337">
        <v>0</v>
      </c>
      <c r="L47" s="340">
        <v>0</v>
      </c>
      <c r="M47" s="340">
        <v>0</v>
      </c>
      <c r="N47" s="337">
        <v>0</v>
      </c>
      <c r="O47" s="195"/>
      <c r="P47" s="195"/>
      <c r="Q47" s="110"/>
      <c r="R47" s="195"/>
      <c r="S47" s="340">
        <f>T47+U47+V47</f>
        <v>0</v>
      </c>
      <c r="T47" s="340">
        <v>0</v>
      </c>
      <c r="U47" s="340">
        <v>0</v>
      </c>
      <c r="V47" s="337">
        <v>0</v>
      </c>
    </row>
    <row r="48" spans="1:22" s="109" customFormat="1" x14ac:dyDescent="0.25">
      <c r="A48" s="175">
        <v>43</v>
      </c>
      <c r="B48" s="179"/>
      <c r="C48" s="183"/>
      <c r="D48" s="251">
        <v>2</v>
      </c>
      <c r="E48" s="251"/>
      <c r="F48" s="251"/>
      <c r="G48" s="251" t="s">
        <v>121</v>
      </c>
      <c r="H48" s="340">
        <f>I48+J48+K48</f>
        <v>0</v>
      </c>
      <c r="I48" s="340">
        <v>0</v>
      </c>
      <c r="J48" s="340">
        <v>0</v>
      </c>
      <c r="K48" s="337">
        <v>0</v>
      </c>
      <c r="L48" s="340">
        <v>0</v>
      </c>
      <c r="M48" s="340">
        <v>0</v>
      </c>
      <c r="N48" s="337">
        <v>0</v>
      </c>
      <c r="O48" s="195"/>
      <c r="P48" s="195"/>
      <c r="Q48" s="110"/>
      <c r="R48" s="195"/>
      <c r="S48" s="340">
        <f>T48+U48+V48</f>
        <v>0</v>
      </c>
      <c r="T48" s="340">
        <v>0</v>
      </c>
      <c r="U48" s="340">
        <v>0</v>
      </c>
      <c r="V48" s="337">
        <v>0</v>
      </c>
    </row>
    <row r="49" spans="1:22" s="109" customFormat="1" x14ac:dyDescent="0.25">
      <c r="A49" s="175">
        <v>44</v>
      </c>
      <c r="B49" s="179"/>
      <c r="C49" s="183"/>
      <c r="D49" s="251">
        <v>3</v>
      </c>
      <c r="E49" s="251"/>
      <c r="F49" s="251"/>
      <c r="G49" s="251" t="s">
        <v>110</v>
      </c>
      <c r="H49" s="340">
        <f>I49+J49+K49</f>
        <v>0</v>
      </c>
      <c r="I49" s="340">
        <v>0</v>
      </c>
      <c r="J49" s="340">
        <v>0</v>
      </c>
      <c r="K49" s="337">
        <v>0</v>
      </c>
      <c r="L49" s="340">
        <v>0</v>
      </c>
      <c r="M49" s="340">
        <v>0</v>
      </c>
      <c r="N49" s="337">
        <v>0</v>
      </c>
      <c r="O49" s="195"/>
      <c r="P49" s="195"/>
      <c r="Q49" s="110"/>
      <c r="R49" s="195"/>
      <c r="S49" s="340">
        <f>T49+U49+V49</f>
        <v>0</v>
      </c>
      <c r="T49" s="340">
        <v>0</v>
      </c>
      <c r="U49" s="340">
        <v>0</v>
      </c>
      <c r="V49" s="337">
        <v>0</v>
      </c>
    </row>
    <row r="50" spans="1:22" s="109" customFormat="1" x14ac:dyDescent="0.25">
      <c r="A50" s="175">
        <v>45</v>
      </c>
      <c r="B50" s="179"/>
      <c r="C50" s="183"/>
      <c r="D50" s="251"/>
      <c r="E50" s="252" t="s">
        <v>122</v>
      </c>
      <c r="F50" s="251"/>
      <c r="G50" s="251"/>
      <c r="H50" s="273">
        <f>I50+J50+K50</f>
        <v>733304510</v>
      </c>
      <c r="I50" s="273">
        <f>I33+I8</f>
        <v>702539793</v>
      </c>
      <c r="J50" s="273">
        <f t="shared" ref="J50:K50" si="16">J33+J8</f>
        <v>30764717</v>
      </c>
      <c r="K50" s="273">
        <f t="shared" si="16"/>
        <v>0</v>
      </c>
      <c r="L50" s="273">
        <f>L33+L8</f>
        <v>702539793</v>
      </c>
      <c r="M50" s="273">
        <f t="shared" ref="M50:N50" si="17">M33+M8</f>
        <v>30764717</v>
      </c>
      <c r="N50" s="273">
        <f t="shared" si="17"/>
        <v>0</v>
      </c>
      <c r="O50" s="195"/>
      <c r="P50" s="195"/>
      <c r="Q50" s="110"/>
      <c r="R50" s="195"/>
      <c r="S50" s="273">
        <f>T50+U50+V50</f>
        <v>940789053</v>
      </c>
      <c r="T50" s="273">
        <f>T33+T8</f>
        <v>904257296</v>
      </c>
      <c r="U50" s="273">
        <f t="shared" ref="U50:V50" si="18">U33+U8</f>
        <v>36531757</v>
      </c>
      <c r="V50" s="273">
        <f t="shared" si="18"/>
        <v>0</v>
      </c>
    </row>
    <row r="51" spans="1:22" s="168" customFormat="1" x14ac:dyDescent="0.25">
      <c r="A51" s="175">
        <v>46</v>
      </c>
      <c r="B51" s="355"/>
      <c r="C51" s="179" t="s">
        <v>136</v>
      </c>
      <c r="D51" s="285"/>
      <c r="E51" s="285"/>
      <c r="F51" s="285"/>
      <c r="G51" s="285"/>
      <c r="H51" s="327">
        <f>I51+J51+K51</f>
        <v>1</v>
      </c>
      <c r="I51" s="327">
        <v>1</v>
      </c>
      <c r="J51" s="327">
        <v>0</v>
      </c>
      <c r="K51" s="468">
        <v>0</v>
      </c>
      <c r="L51" s="327">
        <v>1</v>
      </c>
      <c r="M51" s="327">
        <v>0</v>
      </c>
      <c r="N51" s="468">
        <v>0</v>
      </c>
      <c r="O51" s="356"/>
      <c r="P51" s="356"/>
      <c r="Q51" s="356"/>
      <c r="R51" s="356"/>
      <c r="S51" s="327">
        <f>T51+U51+V51</f>
        <v>1</v>
      </c>
      <c r="T51" s="327">
        <v>1</v>
      </c>
      <c r="U51" s="327">
        <v>0</v>
      </c>
      <c r="V51" s="531">
        <v>0</v>
      </c>
    </row>
    <row r="52" spans="1:22" s="109" customFormat="1" x14ac:dyDescent="0.25">
      <c r="A52" s="175">
        <v>47</v>
      </c>
      <c r="B52" s="179"/>
      <c r="C52" s="179"/>
      <c r="D52" s="285"/>
      <c r="E52" s="285" t="s">
        <v>1</v>
      </c>
      <c r="F52" s="357"/>
      <c r="G52" s="357"/>
      <c r="H52" s="327">
        <f t="shared" ref="H52:H54" si="19">I52+J52+K52</f>
        <v>4</v>
      </c>
      <c r="I52" s="285">
        <v>4</v>
      </c>
      <c r="J52" s="285">
        <v>0</v>
      </c>
      <c r="K52" s="358">
        <v>0</v>
      </c>
      <c r="L52" s="285">
        <v>4</v>
      </c>
      <c r="M52" s="285">
        <v>0</v>
      </c>
      <c r="N52" s="358">
        <v>0</v>
      </c>
      <c r="O52" s="195"/>
      <c r="P52" s="195"/>
      <c r="Q52" s="110"/>
      <c r="R52" s="195"/>
      <c r="S52" s="327">
        <f t="shared" ref="S52:S54" si="20">T52+U52+V52</f>
        <v>4</v>
      </c>
      <c r="T52" s="285">
        <v>4</v>
      </c>
      <c r="U52" s="285">
        <v>0</v>
      </c>
      <c r="V52" s="532">
        <v>0</v>
      </c>
    </row>
    <row r="53" spans="1:22" s="109" customFormat="1" x14ac:dyDescent="0.25">
      <c r="A53" s="175">
        <v>48</v>
      </c>
      <c r="B53" s="179"/>
      <c r="C53" s="179"/>
      <c r="D53" s="285"/>
      <c r="E53" s="285" t="s">
        <v>124</v>
      </c>
      <c r="F53" s="357"/>
      <c r="G53" s="357"/>
      <c r="H53" s="327">
        <f t="shared" si="19"/>
        <v>10</v>
      </c>
      <c r="I53" s="285">
        <v>9</v>
      </c>
      <c r="J53" s="285">
        <v>1</v>
      </c>
      <c r="K53" s="358">
        <v>0</v>
      </c>
      <c r="L53" s="285">
        <v>9</v>
      </c>
      <c r="M53" s="285">
        <v>1</v>
      </c>
      <c r="N53" s="358">
        <v>0</v>
      </c>
      <c r="O53" s="195"/>
      <c r="P53" s="195"/>
      <c r="Q53" s="110"/>
      <c r="R53" s="195"/>
      <c r="S53" s="327">
        <f t="shared" si="20"/>
        <v>10</v>
      </c>
      <c r="T53" s="285">
        <v>9</v>
      </c>
      <c r="U53" s="285">
        <v>1</v>
      </c>
      <c r="V53" s="532">
        <v>0</v>
      </c>
    </row>
    <row r="54" spans="1:22" s="109" customFormat="1" x14ac:dyDescent="0.25">
      <c r="A54" s="175">
        <v>49</v>
      </c>
      <c r="B54" s="179"/>
      <c r="C54" s="179"/>
      <c r="D54" s="285"/>
      <c r="E54" s="285" t="s">
        <v>125</v>
      </c>
      <c r="F54" s="357"/>
      <c r="G54" s="357"/>
      <c r="H54" s="327">
        <f t="shared" si="19"/>
        <v>23</v>
      </c>
      <c r="I54" s="285">
        <v>23</v>
      </c>
      <c r="J54" s="285">
        <v>0</v>
      </c>
      <c r="K54" s="358">
        <v>0</v>
      </c>
      <c r="L54" s="285">
        <v>23</v>
      </c>
      <c r="M54" s="285">
        <v>0</v>
      </c>
      <c r="N54" s="358">
        <v>0</v>
      </c>
      <c r="O54" s="195"/>
      <c r="P54" s="195"/>
      <c r="Q54" s="110"/>
      <c r="R54" s="195"/>
      <c r="S54" s="327">
        <f t="shared" si="20"/>
        <v>23</v>
      </c>
      <c r="T54" s="285">
        <v>23</v>
      </c>
      <c r="U54" s="285">
        <v>0</v>
      </c>
      <c r="V54" s="532">
        <v>0</v>
      </c>
    </row>
    <row r="55" spans="1:22" s="109" customFormat="1" x14ac:dyDescent="0.25">
      <c r="A55" s="175">
        <v>50</v>
      </c>
      <c r="B55" s="520" t="s">
        <v>89</v>
      </c>
      <c r="C55" s="521"/>
      <c r="D55" s="521"/>
      <c r="E55" s="521"/>
      <c r="F55" s="521"/>
      <c r="G55" s="522"/>
      <c r="H55" s="489"/>
      <c r="I55" s="490"/>
      <c r="J55" s="275"/>
      <c r="K55" s="276"/>
      <c r="L55" s="490"/>
      <c r="M55" s="275"/>
      <c r="N55" s="276"/>
      <c r="O55" s="195"/>
      <c r="P55" s="195"/>
      <c r="Q55" s="110"/>
      <c r="R55" s="195"/>
      <c r="S55" s="489"/>
      <c r="T55" s="490"/>
      <c r="U55" s="275"/>
      <c r="V55" s="533"/>
    </row>
    <row r="56" spans="1:22" s="109" customFormat="1" x14ac:dyDescent="0.25">
      <c r="A56" s="175">
        <v>51</v>
      </c>
      <c r="B56" s="176">
        <v>1</v>
      </c>
      <c r="C56" s="176"/>
      <c r="D56" s="246"/>
      <c r="E56" s="613" t="s">
        <v>52</v>
      </c>
      <c r="F56" s="614"/>
      <c r="G56" s="615"/>
      <c r="H56" s="277">
        <f t="shared" ref="H56:H61" si="21">I56+J56+K56</f>
        <v>62872593</v>
      </c>
      <c r="I56" s="277">
        <f t="shared" ref="I56:N56" si="22">SUM(I57:I59)</f>
        <v>62872593</v>
      </c>
      <c r="J56" s="277">
        <f t="shared" si="22"/>
        <v>0</v>
      </c>
      <c r="K56" s="278">
        <f t="shared" si="22"/>
        <v>0</v>
      </c>
      <c r="L56" s="277">
        <f t="shared" si="22"/>
        <v>62872593</v>
      </c>
      <c r="M56" s="277">
        <f t="shared" si="22"/>
        <v>0</v>
      </c>
      <c r="N56" s="278">
        <f t="shared" si="22"/>
        <v>0</v>
      </c>
      <c r="O56" s="279"/>
      <c r="P56" s="279"/>
      <c r="Q56" s="110"/>
      <c r="R56" s="279"/>
      <c r="S56" s="277">
        <f t="shared" ref="S56:S61" si="23">T56+U56+V56</f>
        <v>69430830</v>
      </c>
      <c r="T56" s="277">
        <f>SUM(T57:T59)</f>
        <v>67059084</v>
      </c>
      <c r="U56" s="277">
        <f>SUM(U57:U59)</f>
        <v>0</v>
      </c>
      <c r="V56" s="278">
        <f>SUM(V57:V59)</f>
        <v>2371746</v>
      </c>
    </row>
    <row r="57" spans="1:22" s="109" customFormat="1" x14ac:dyDescent="0.25">
      <c r="A57" s="175">
        <v>52</v>
      </c>
      <c r="B57" s="176"/>
      <c r="C57" s="176">
        <v>1</v>
      </c>
      <c r="D57" s="246"/>
      <c r="E57" s="246"/>
      <c r="F57" s="613" t="s">
        <v>27</v>
      </c>
      <c r="G57" s="615"/>
      <c r="H57" s="277">
        <f t="shared" si="21"/>
        <v>42515220</v>
      </c>
      <c r="I57" s="280">
        <v>42515220</v>
      </c>
      <c r="J57" s="250">
        <v>0</v>
      </c>
      <c r="K57" s="281">
        <v>0</v>
      </c>
      <c r="L57" s="280">
        <v>42515220</v>
      </c>
      <c r="M57" s="250">
        <v>0</v>
      </c>
      <c r="N57" s="281">
        <v>0</v>
      </c>
      <c r="O57" s="282"/>
      <c r="P57" s="282"/>
      <c r="Q57" s="283"/>
      <c r="R57" s="282"/>
      <c r="S57" s="277">
        <f t="shared" si="23"/>
        <v>47003090</v>
      </c>
      <c r="T57" s="280">
        <v>45243090</v>
      </c>
      <c r="U57" s="250">
        <v>0</v>
      </c>
      <c r="V57" s="287">
        <v>1760000</v>
      </c>
    </row>
    <row r="58" spans="1:22" s="109" customFormat="1" ht="30.75" customHeight="1" x14ac:dyDescent="0.25">
      <c r="A58" s="175">
        <v>53</v>
      </c>
      <c r="B58" s="177"/>
      <c r="C58" s="180">
        <v>2</v>
      </c>
      <c r="D58" s="250"/>
      <c r="E58" s="250"/>
      <c r="F58" s="603" t="s">
        <v>29</v>
      </c>
      <c r="G58" s="604"/>
      <c r="H58" s="277">
        <f t="shared" si="21"/>
        <v>8583203</v>
      </c>
      <c r="I58" s="280">
        <v>8583203</v>
      </c>
      <c r="J58" s="250">
        <v>0</v>
      </c>
      <c r="K58" s="281">
        <v>0</v>
      </c>
      <c r="L58" s="280">
        <v>8583203</v>
      </c>
      <c r="M58" s="250">
        <v>0</v>
      </c>
      <c r="N58" s="281">
        <v>0</v>
      </c>
      <c r="O58" s="282"/>
      <c r="P58" s="282"/>
      <c r="Q58" s="283"/>
      <c r="R58" s="282"/>
      <c r="S58" s="277">
        <f t="shared" si="23"/>
        <v>9560721</v>
      </c>
      <c r="T58" s="280">
        <v>9183333</v>
      </c>
      <c r="U58" s="250">
        <v>0</v>
      </c>
      <c r="V58" s="287">
        <v>377388</v>
      </c>
    </row>
    <row r="59" spans="1:22" s="109" customFormat="1" x14ac:dyDescent="0.25">
      <c r="A59" s="175">
        <v>54</v>
      </c>
      <c r="B59" s="177"/>
      <c r="C59" s="180">
        <v>3</v>
      </c>
      <c r="D59" s="250"/>
      <c r="E59" s="250"/>
      <c r="F59" s="605" t="s">
        <v>30</v>
      </c>
      <c r="G59" s="606"/>
      <c r="H59" s="277">
        <f t="shared" si="21"/>
        <v>11774170</v>
      </c>
      <c r="I59" s="280">
        <v>11774170</v>
      </c>
      <c r="J59" s="250">
        <v>0</v>
      </c>
      <c r="K59" s="281">
        <v>0</v>
      </c>
      <c r="L59" s="280">
        <v>11774170</v>
      </c>
      <c r="M59" s="250">
        <v>0</v>
      </c>
      <c r="N59" s="281">
        <v>0</v>
      </c>
      <c r="O59" s="284"/>
      <c r="P59" s="284"/>
      <c r="Q59" s="284"/>
      <c r="R59" s="284"/>
      <c r="S59" s="277">
        <f t="shared" si="23"/>
        <v>12867019</v>
      </c>
      <c r="T59" s="280">
        <v>12632661</v>
      </c>
      <c r="U59" s="250">
        <v>0</v>
      </c>
      <c r="V59" s="287">
        <v>234358</v>
      </c>
    </row>
    <row r="60" spans="1:22" s="109" customFormat="1" x14ac:dyDescent="0.25">
      <c r="A60" s="175">
        <v>55</v>
      </c>
      <c r="B60" s="177">
        <v>2</v>
      </c>
      <c r="C60" s="180"/>
      <c r="D60" s="250"/>
      <c r="E60" s="250" t="s">
        <v>80</v>
      </c>
      <c r="F60" s="498"/>
      <c r="G60" s="499"/>
      <c r="H60" s="277">
        <f t="shared" si="21"/>
        <v>215900</v>
      </c>
      <c r="I60" s="280">
        <f t="shared" ref="I60:N60" si="24">I61</f>
        <v>215900</v>
      </c>
      <c r="J60" s="280">
        <f t="shared" si="24"/>
        <v>0</v>
      </c>
      <c r="K60" s="280">
        <f t="shared" si="24"/>
        <v>0</v>
      </c>
      <c r="L60" s="280">
        <f t="shared" si="24"/>
        <v>215900</v>
      </c>
      <c r="M60" s="280">
        <f t="shared" si="24"/>
        <v>0</v>
      </c>
      <c r="N60" s="280">
        <f t="shared" si="24"/>
        <v>0</v>
      </c>
      <c r="O60" s="284"/>
      <c r="P60" s="284"/>
      <c r="Q60" s="284"/>
      <c r="R60" s="284"/>
      <c r="S60" s="277">
        <f t="shared" si="23"/>
        <v>255900</v>
      </c>
      <c r="T60" s="280">
        <f>T61</f>
        <v>255900</v>
      </c>
      <c r="U60" s="280">
        <f>U61</f>
        <v>0</v>
      </c>
      <c r="V60" s="280">
        <f>V61</f>
        <v>0</v>
      </c>
    </row>
    <row r="61" spans="1:22" s="109" customFormat="1" x14ac:dyDescent="0.25">
      <c r="A61" s="175">
        <v>56</v>
      </c>
      <c r="B61" s="177"/>
      <c r="C61" s="180">
        <v>1</v>
      </c>
      <c r="D61" s="250"/>
      <c r="E61" s="250"/>
      <c r="F61" s="605" t="s">
        <v>38</v>
      </c>
      <c r="G61" s="606"/>
      <c r="H61" s="277">
        <f t="shared" si="21"/>
        <v>215900</v>
      </c>
      <c r="I61" s="280">
        <v>215900</v>
      </c>
      <c r="J61" s="250">
        <v>0</v>
      </c>
      <c r="K61" s="281">
        <v>0</v>
      </c>
      <c r="L61" s="280">
        <v>215900</v>
      </c>
      <c r="M61" s="250">
        <v>0</v>
      </c>
      <c r="N61" s="281">
        <v>0</v>
      </c>
      <c r="O61" s="284"/>
      <c r="P61" s="284"/>
      <c r="Q61" s="284"/>
      <c r="R61" s="284"/>
      <c r="S61" s="277">
        <f t="shared" si="23"/>
        <v>255900</v>
      </c>
      <c r="T61" s="280">
        <v>255900</v>
      </c>
      <c r="U61" s="250">
        <v>0</v>
      </c>
      <c r="V61" s="287">
        <v>0</v>
      </c>
    </row>
    <row r="62" spans="1:22" s="109" customFormat="1" x14ac:dyDescent="0.25">
      <c r="A62" s="175">
        <v>57</v>
      </c>
      <c r="B62" s="176"/>
      <c r="C62" s="179"/>
      <c r="D62" s="285"/>
      <c r="E62" s="252" t="s">
        <v>122</v>
      </c>
      <c r="F62" s="285"/>
      <c r="G62" s="285"/>
      <c r="H62" s="286">
        <f t="shared" ref="H62:N62" si="25">H56+H60</f>
        <v>63088493</v>
      </c>
      <c r="I62" s="286">
        <f t="shared" si="25"/>
        <v>63088493</v>
      </c>
      <c r="J62" s="286">
        <f t="shared" si="25"/>
        <v>0</v>
      </c>
      <c r="K62" s="286">
        <f t="shared" si="25"/>
        <v>0</v>
      </c>
      <c r="L62" s="286">
        <f t="shared" si="25"/>
        <v>63088493</v>
      </c>
      <c r="M62" s="286">
        <f t="shared" si="25"/>
        <v>0</v>
      </c>
      <c r="N62" s="286">
        <f t="shared" si="25"/>
        <v>0</v>
      </c>
      <c r="O62" s="272"/>
      <c r="P62" s="272"/>
      <c r="Q62" s="272"/>
      <c r="R62" s="272"/>
      <c r="S62" s="286">
        <f t="shared" ref="S62:V62" si="26">S56+S60</f>
        <v>69686730</v>
      </c>
      <c r="T62" s="286">
        <f t="shared" si="26"/>
        <v>67314984</v>
      </c>
      <c r="U62" s="286">
        <f t="shared" si="26"/>
        <v>0</v>
      </c>
      <c r="V62" s="286">
        <f t="shared" si="26"/>
        <v>2371746</v>
      </c>
    </row>
    <row r="63" spans="1:22" s="109" customFormat="1" x14ac:dyDescent="0.25">
      <c r="A63" s="175">
        <v>58</v>
      </c>
      <c r="B63" s="177"/>
      <c r="C63" s="179" t="s">
        <v>123</v>
      </c>
      <c r="D63" s="285"/>
      <c r="E63" s="285"/>
      <c r="F63" s="285"/>
      <c r="G63" s="285"/>
      <c r="H63" s="327">
        <f>I63+J63+K63</f>
        <v>10</v>
      </c>
      <c r="I63" s="327">
        <v>10</v>
      </c>
      <c r="J63" s="327">
        <v>0</v>
      </c>
      <c r="K63" s="359">
        <v>0</v>
      </c>
      <c r="L63" s="327">
        <v>10</v>
      </c>
      <c r="M63" s="327">
        <v>0</v>
      </c>
      <c r="N63" s="359">
        <v>0</v>
      </c>
      <c r="O63" s="360"/>
      <c r="P63" s="360"/>
      <c r="Q63" s="360"/>
      <c r="R63" s="360"/>
      <c r="S63" s="327">
        <f>T63+U63+V63</f>
        <v>11</v>
      </c>
      <c r="T63" s="327">
        <v>11</v>
      </c>
      <c r="U63" s="327">
        <v>0</v>
      </c>
      <c r="V63" s="534">
        <v>0</v>
      </c>
    </row>
    <row r="64" spans="1:22" s="109" customFormat="1" x14ac:dyDescent="0.25">
      <c r="A64" s="175">
        <v>59</v>
      </c>
      <c r="B64" s="495" t="s">
        <v>137</v>
      </c>
      <c r="C64" s="496"/>
      <c r="D64" s="496"/>
      <c r="E64" s="496"/>
      <c r="F64" s="496"/>
      <c r="G64" s="496"/>
      <c r="H64" s="470"/>
      <c r="I64" s="470"/>
      <c r="J64" s="470"/>
      <c r="K64" s="471"/>
      <c r="L64" s="470"/>
      <c r="M64" s="470"/>
      <c r="N64" s="471"/>
      <c r="O64" s="282"/>
      <c r="P64" s="282"/>
      <c r="Q64" s="282"/>
      <c r="R64" s="282"/>
      <c r="S64" s="470"/>
      <c r="T64" s="470"/>
      <c r="U64" s="470"/>
      <c r="V64" s="535"/>
    </row>
    <row r="65" spans="1:22" s="109" customFormat="1" x14ac:dyDescent="0.25">
      <c r="A65" s="175">
        <v>60</v>
      </c>
      <c r="B65" s="176">
        <v>1</v>
      </c>
      <c r="C65" s="176"/>
      <c r="D65" s="246"/>
      <c r="E65" s="613" t="s">
        <v>52</v>
      </c>
      <c r="F65" s="614"/>
      <c r="G65" s="615"/>
      <c r="H65" s="280">
        <f t="shared" ref="H65:H70" si="27">I65+J65+K65</f>
        <v>24516874</v>
      </c>
      <c r="I65" s="280">
        <f t="shared" ref="I65:N65" si="28">SUM(I66:I68)</f>
        <v>24516874</v>
      </c>
      <c r="J65" s="280">
        <f t="shared" si="28"/>
        <v>0</v>
      </c>
      <c r="K65" s="287">
        <f t="shared" si="28"/>
        <v>0</v>
      </c>
      <c r="L65" s="280">
        <f t="shared" si="28"/>
        <v>24516874</v>
      </c>
      <c r="M65" s="280">
        <f t="shared" si="28"/>
        <v>0</v>
      </c>
      <c r="N65" s="287">
        <f t="shared" si="28"/>
        <v>0</v>
      </c>
      <c r="O65" s="245"/>
      <c r="P65" s="245"/>
      <c r="Q65" s="108"/>
      <c r="R65" s="245"/>
      <c r="S65" s="280">
        <f t="shared" ref="S65:S70" si="29">T65+U65+V65</f>
        <v>26123389</v>
      </c>
      <c r="T65" s="280">
        <f>SUM(T66:T68)</f>
        <v>26123389</v>
      </c>
      <c r="U65" s="280">
        <f>SUM(U66:U68)</f>
        <v>0</v>
      </c>
      <c r="V65" s="287">
        <f>SUM(V66:V68)</f>
        <v>0</v>
      </c>
    </row>
    <row r="66" spans="1:22" s="109" customFormat="1" x14ac:dyDescent="0.25">
      <c r="A66" s="175">
        <v>61</v>
      </c>
      <c r="B66" s="176"/>
      <c r="C66" s="180">
        <v>1</v>
      </c>
      <c r="D66" s="250"/>
      <c r="E66" s="250"/>
      <c r="F66" s="605" t="s">
        <v>27</v>
      </c>
      <c r="G66" s="606"/>
      <c r="H66" s="280">
        <f t="shared" si="27"/>
        <v>9946060</v>
      </c>
      <c r="I66" s="280">
        <v>9946060</v>
      </c>
      <c r="J66" s="280">
        <v>0</v>
      </c>
      <c r="K66" s="287">
        <v>0</v>
      </c>
      <c r="L66" s="280">
        <v>9946060</v>
      </c>
      <c r="M66" s="280">
        <v>0</v>
      </c>
      <c r="N66" s="287">
        <v>0</v>
      </c>
      <c r="O66" s="245"/>
      <c r="P66" s="245"/>
      <c r="Q66" s="108"/>
      <c r="R66" s="245"/>
      <c r="S66" s="280">
        <f t="shared" si="29"/>
        <v>10493026</v>
      </c>
      <c r="T66" s="280">
        <v>10493026</v>
      </c>
      <c r="U66" s="280">
        <v>0</v>
      </c>
      <c r="V66" s="287">
        <v>0</v>
      </c>
    </row>
    <row r="67" spans="1:22" s="109" customFormat="1" ht="31.5" customHeight="1" x14ac:dyDescent="0.25">
      <c r="A67" s="175">
        <v>62</v>
      </c>
      <c r="B67" s="177"/>
      <c r="C67" s="180">
        <v>2</v>
      </c>
      <c r="D67" s="250"/>
      <c r="E67" s="250"/>
      <c r="F67" s="603" t="s">
        <v>29</v>
      </c>
      <c r="G67" s="604"/>
      <c r="H67" s="280">
        <f t="shared" si="27"/>
        <v>1953814</v>
      </c>
      <c r="I67" s="280">
        <v>1953814</v>
      </c>
      <c r="J67" s="280">
        <v>0</v>
      </c>
      <c r="K67" s="287">
        <v>0</v>
      </c>
      <c r="L67" s="280">
        <v>1953814</v>
      </c>
      <c r="M67" s="280">
        <v>0</v>
      </c>
      <c r="N67" s="287">
        <v>0</v>
      </c>
      <c r="O67" s="245"/>
      <c r="P67" s="245"/>
      <c r="Q67" s="108"/>
      <c r="R67" s="245"/>
      <c r="S67" s="280">
        <f t="shared" si="29"/>
        <v>2030005</v>
      </c>
      <c r="T67" s="280">
        <v>2030005</v>
      </c>
      <c r="U67" s="280">
        <v>0</v>
      </c>
      <c r="V67" s="287">
        <v>0</v>
      </c>
    </row>
    <row r="68" spans="1:22" s="109" customFormat="1" x14ac:dyDescent="0.25">
      <c r="A68" s="175">
        <v>63</v>
      </c>
      <c r="B68" s="177"/>
      <c r="C68" s="180">
        <v>3</v>
      </c>
      <c r="D68" s="250"/>
      <c r="E68" s="250"/>
      <c r="F68" s="605" t="s">
        <v>30</v>
      </c>
      <c r="G68" s="606"/>
      <c r="H68" s="280">
        <f t="shared" si="27"/>
        <v>12617000</v>
      </c>
      <c r="I68" s="280">
        <v>12617000</v>
      </c>
      <c r="J68" s="280">
        <v>0</v>
      </c>
      <c r="K68" s="287">
        <v>0</v>
      </c>
      <c r="L68" s="280">
        <v>12617000</v>
      </c>
      <c r="M68" s="280">
        <v>0</v>
      </c>
      <c r="N68" s="287">
        <v>0</v>
      </c>
      <c r="O68" s="245"/>
      <c r="P68" s="245"/>
      <c r="Q68" s="108"/>
      <c r="R68" s="245"/>
      <c r="S68" s="280">
        <f t="shared" si="29"/>
        <v>13600358</v>
      </c>
      <c r="T68" s="280">
        <v>13600358</v>
      </c>
      <c r="U68" s="280">
        <v>0</v>
      </c>
      <c r="V68" s="287">
        <v>0</v>
      </c>
    </row>
    <row r="69" spans="1:22" s="109" customFormat="1" x14ac:dyDescent="0.25">
      <c r="A69" s="175">
        <v>64</v>
      </c>
      <c r="B69" s="311">
        <v>2</v>
      </c>
      <c r="C69" s="178"/>
      <c r="D69" s="249"/>
      <c r="E69" s="622" t="s">
        <v>80</v>
      </c>
      <c r="F69" s="623"/>
      <c r="G69" s="624"/>
      <c r="H69" s="280">
        <f t="shared" si="27"/>
        <v>0</v>
      </c>
      <c r="I69" s="280">
        <f>I70</f>
        <v>0</v>
      </c>
      <c r="J69" s="280">
        <v>0</v>
      </c>
      <c r="K69" s="280">
        <f>K70</f>
        <v>0</v>
      </c>
      <c r="L69" s="280">
        <f>L70</f>
        <v>0</v>
      </c>
      <c r="M69" s="280">
        <v>0</v>
      </c>
      <c r="N69" s="280">
        <f>N70</f>
        <v>0</v>
      </c>
      <c r="O69" s="245"/>
      <c r="P69" s="245"/>
      <c r="Q69" s="108"/>
      <c r="R69" s="245"/>
      <c r="S69" s="280">
        <f t="shared" si="29"/>
        <v>2595601</v>
      </c>
      <c r="T69" s="280">
        <f>T70</f>
        <v>2595601</v>
      </c>
      <c r="U69" s="280">
        <v>0</v>
      </c>
      <c r="V69" s="280">
        <f>V70</f>
        <v>0</v>
      </c>
    </row>
    <row r="70" spans="1:22" s="109" customFormat="1" x14ac:dyDescent="0.25">
      <c r="A70" s="175">
        <v>65</v>
      </c>
      <c r="B70" s="177"/>
      <c r="C70" s="178">
        <v>1</v>
      </c>
      <c r="D70" s="249"/>
      <c r="E70" s="310"/>
      <c r="F70" s="625" t="s">
        <v>38</v>
      </c>
      <c r="G70" s="626"/>
      <c r="H70" s="280">
        <f t="shared" si="27"/>
        <v>0</v>
      </c>
      <c r="I70" s="280"/>
      <c r="J70" s="280">
        <v>0</v>
      </c>
      <c r="K70" s="287">
        <v>0</v>
      </c>
      <c r="L70" s="280"/>
      <c r="M70" s="280">
        <v>0</v>
      </c>
      <c r="N70" s="287">
        <v>0</v>
      </c>
      <c r="O70" s="245"/>
      <c r="P70" s="245"/>
      <c r="Q70" s="108"/>
      <c r="R70" s="245"/>
      <c r="S70" s="280">
        <f t="shared" si="29"/>
        <v>2595601</v>
      </c>
      <c r="T70" s="280">
        <v>2595601</v>
      </c>
      <c r="U70" s="280">
        <v>0</v>
      </c>
      <c r="V70" s="287">
        <v>0</v>
      </c>
    </row>
    <row r="71" spans="1:22" s="109" customFormat="1" x14ac:dyDescent="0.25">
      <c r="A71" s="175">
        <v>66</v>
      </c>
      <c r="B71" s="184"/>
      <c r="C71" s="184"/>
      <c r="D71" s="251"/>
      <c r="E71" s="252" t="s">
        <v>122</v>
      </c>
      <c r="F71" s="251"/>
      <c r="G71" s="251"/>
      <c r="H71" s="273">
        <f t="shared" ref="H71:N71" si="30">H65+H69</f>
        <v>24516874</v>
      </c>
      <c r="I71" s="273">
        <f t="shared" si="30"/>
        <v>24516874</v>
      </c>
      <c r="J71" s="273">
        <f t="shared" si="30"/>
        <v>0</v>
      </c>
      <c r="K71" s="273">
        <f t="shared" si="30"/>
        <v>0</v>
      </c>
      <c r="L71" s="273">
        <f t="shared" si="30"/>
        <v>24516874</v>
      </c>
      <c r="M71" s="273">
        <f t="shared" si="30"/>
        <v>0</v>
      </c>
      <c r="N71" s="273">
        <f t="shared" si="30"/>
        <v>0</v>
      </c>
      <c r="O71" s="245"/>
      <c r="P71" s="245"/>
      <c r="Q71" s="108"/>
      <c r="R71" s="245"/>
      <c r="S71" s="273">
        <f t="shared" ref="S71:V71" si="31">S65+S69</f>
        <v>28718990</v>
      </c>
      <c r="T71" s="273">
        <f t="shared" si="31"/>
        <v>28718990</v>
      </c>
      <c r="U71" s="273">
        <f t="shared" si="31"/>
        <v>0</v>
      </c>
      <c r="V71" s="273">
        <f t="shared" si="31"/>
        <v>0</v>
      </c>
    </row>
    <row r="72" spans="1:22" s="109" customFormat="1" x14ac:dyDescent="0.25">
      <c r="A72" s="175">
        <v>67</v>
      </c>
      <c r="B72" s="184"/>
      <c r="C72" s="179" t="s">
        <v>126</v>
      </c>
      <c r="D72" s="285"/>
      <c r="E72" s="285"/>
      <c r="F72" s="285"/>
      <c r="G72" s="285"/>
      <c r="H72" s="251">
        <f>I72+J72+K72</f>
        <v>3</v>
      </c>
      <c r="I72" s="251">
        <v>3</v>
      </c>
      <c r="J72" s="251">
        <v>0</v>
      </c>
      <c r="K72" s="361">
        <v>0</v>
      </c>
      <c r="L72" s="251">
        <v>3</v>
      </c>
      <c r="M72" s="251">
        <v>0</v>
      </c>
      <c r="N72" s="361">
        <v>0</v>
      </c>
      <c r="O72" s="292"/>
      <c r="P72" s="292"/>
      <c r="Q72" s="292"/>
      <c r="R72" s="292"/>
      <c r="S72" s="251">
        <f>T72+U72+V72</f>
        <v>3</v>
      </c>
      <c r="T72" s="251">
        <v>3</v>
      </c>
      <c r="U72" s="251">
        <v>0</v>
      </c>
      <c r="V72" s="536">
        <v>0</v>
      </c>
    </row>
    <row r="73" spans="1:22" s="109" customFormat="1" x14ac:dyDescent="0.25">
      <c r="A73" s="175">
        <v>68</v>
      </c>
      <c r="B73" s="288" t="s">
        <v>21</v>
      </c>
      <c r="C73" s="184"/>
      <c r="D73" s="251"/>
      <c r="E73" s="251"/>
      <c r="F73" s="289"/>
      <c r="G73" s="290"/>
      <c r="H73" s="290"/>
      <c r="I73" s="290"/>
      <c r="J73" s="290"/>
      <c r="K73" s="291"/>
      <c r="L73" s="290"/>
      <c r="M73" s="290"/>
      <c r="N73" s="291"/>
      <c r="O73" s="245"/>
      <c r="P73" s="245"/>
      <c r="Q73" s="108"/>
      <c r="R73" s="245"/>
      <c r="S73" s="290"/>
      <c r="T73" s="290"/>
      <c r="U73" s="290"/>
      <c r="V73" s="537"/>
    </row>
    <row r="74" spans="1:22" s="109" customFormat="1" x14ac:dyDescent="0.25">
      <c r="A74" s="175">
        <v>69</v>
      </c>
      <c r="B74" s="176">
        <v>1</v>
      </c>
      <c r="C74" s="176"/>
      <c r="D74" s="246"/>
      <c r="E74" s="613" t="s">
        <v>52</v>
      </c>
      <c r="F74" s="614"/>
      <c r="G74" s="615"/>
      <c r="H74" s="280">
        <f>I74+J74+K74</f>
        <v>86681567</v>
      </c>
      <c r="I74" s="280">
        <f>SUM(I75:I77)</f>
        <v>86681567</v>
      </c>
      <c r="J74" s="280">
        <f>SUM(J75:J77)</f>
        <v>0</v>
      </c>
      <c r="K74" s="281">
        <v>0</v>
      </c>
      <c r="L74" s="280">
        <f>SUM(L75:L77)</f>
        <v>86681567</v>
      </c>
      <c r="M74" s="280">
        <f>SUM(M75:M77)</f>
        <v>0</v>
      </c>
      <c r="N74" s="281">
        <v>0</v>
      </c>
      <c r="O74" s="293"/>
      <c r="P74" s="293"/>
      <c r="Q74" s="294"/>
      <c r="R74" s="293"/>
      <c r="S74" s="280">
        <f>T74+U74+V74</f>
        <v>87306407</v>
      </c>
      <c r="T74" s="280">
        <f>SUM(T75:T77)</f>
        <v>87306407</v>
      </c>
      <c r="U74" s="280">
        <f>SUM(U75:U77)</f>
        <v>0</v>
      </c>
      <c r="V74" s="287">
        <v>0</v>
      </c>
    </row>
    <row r="75" spans="1:22" s="109" customFormat="1" x14ac:dyDescent="0.25">
      <c r="A75" s="175">
        <v>70</v>
      </c>
      <c r="B75" s="176"/>
      <c r="C75" s="176">
        <v>1</v>
      </c>
      <c r="D75" s="246"/>
      <c r="E75" s="246"/>
      <c r="F75" s="613" t="s">
        <v>27</v>
      </c>
      <c r="G75" s="615"/>
      <c r="H75" s="280">
        <f t="shared" ref="H75:H81" si="32">I75+J75+K75</f>
        <v>64948131</v>
      </c>
      <c r="I75" s="295">
        <v>64948131</v>
      </c>
      <c r="J75" s="295">
        <v>0</v>
      </c>
      <c r="K75" s="296">
        <v>0</v>
      </c>
      <c r="L75" s="295">
        <v>64948131</v>
      </c>
      <c r="M75" s="295">
        <v>0</v>
      </c>
      <c r="N75" s="296">
        <v>0</v>
      </c>
      <c r="O75" s="272"/>
      <c r="P75" s="272"/>
      <c r="Q75" s="272"/>
      <c r="R75" s="272"/>
      <c r="S75" s="280">
        <f t="shared" ref="S75:S77" si="33">T75+U75+V75</f>
        <v>65005531</v>
      </c>
      <c r="T75" s="295">
        <v>65005531</v>
      </c>
      <c r="U75" s="295">
        <v>0</v>
      </c>
      <c r="V75" s="296">
        <v>0</v>
      </c>
    </row>
    <row r="76" spans="1:22" s="109" customFormat="1" ht="30" customHeight="1" x14ac:dyDescent="0.25">
      <c r="A76" s="175">
        <v>71</v>
      </c>
      <c r="B76" s="177"/>
      <c r="C76" s="178">
        <v>2</v>
      </c>
      <c r="D76" s="249"/>
      <c r="E76" s="249"/>
      <c r="F76" s="603" t="s">
        <v>29</v>
      </c>
      <c r="G76" s="604"/>
      <c r="H76" s="280">
        <f t="shared" si="32"/>
        <v>12877136</v>
      </c>
      <c r="I76" s="280">
        <v>12877136</v>
      </c>
      <c r="J76" s="280">
        <v>0</v>
      </c>
      <c r="K76" s="287">
        <v>0</v>
      </c>
      <c r="L76" s="280">
        <v>12877136</v>
      </c>
      <c r="M76" s="280">
        <v>0</v>
      </c>
      <c r="N76" s="287">
        <v>0</v>
      </c>
      <c r="O76" s="245"/>
      <c r="P76" s="245"/>
      <c r="Q76" s="108"/>
      <c r="R76" s="245"/>
      <c r="S76" s="280">
        <f t="shared" si="33"/>
        <v>12888226</v>
      </c>
      <c r="T76" s="280">
        <v>12888226</v>
      </c>
      <c r="U76" s="280">
        <v>0</v>
      </c>
      <c r="V76" s="287">
        <v>0</v>
      </c>
    </row>
    <row r="77" spans="1:22" s="109" customFormat="1" x14ac:dyDescent="0.25">
      <c r="A77" s="175">
        <v>72</v>
      </c>
      <c r="B77" s="177"/>
      <c r="C77" s="178">
        <v>3</v>
      </c>
      <c r="D77" s="249"/>
      <c r="E77" s="249"/>
      <c r="F77" s="630" t="s">
        <v>30</v>
      </c>
      <c r="G77" s="626"/>
      <c r="H77" s="280">
        <f t="shared" si="32"/>
        <v>8856300</v>
      </c>
      <c r="I77" s="280">
        <v>8856300</v>
      </c>
      <c r="J77" s="280">
        <v>0</v>
      </c>
      <c r="K77" s="287">
        <v>0</v>
      </c>
      <c r="L77" s="280">
        <v>8856300</v>
      </c>
      <c r="M77" s="280">
        <v>0</v>
      </c>
      <c r="N77" s="287">
        <v>0</v>
      </c>
      <c r="O77" s="245"/>
      <c r="P77" s="245"/>
      <c r="Q77" s="108"/>
      <c r="R77" s="245"/>
      <c r="S77" s="280">
        <f t="shared" si="33"/>
        <v>9412650</v>
      </c>
      <c r="T77" s="280">
        <v>9412650</v>
      </c>
      <c r="U77" s="280">
        <v>0</v>
      </c>
      <c r="V77" s="287">
        <v>0</v>
      </c>
    </row>
    <row r="78" spans="1:22" s="109" customFormat="1" x14ac:dyDescent="0.25">
      <c r="A78" s="175">
        <v>73</v>
      </c>
      <c r="B78" s="180">
        <v>2</v>
      </c>
      <c r="C78" s="180"/>
      <c r="D78" s="250"/>
      <c r="E78" s="605" t="s">
        <v>80</v>
      </c>
      <c r="F78" s="607"/>
      <c r="G78" s="606"/>
      <c r="H78" s="280">
        <f>I78+J78+K78</f>
        <v>152500</v>
      </c>
      <c r="I78" s="280">
        <f t="shared" ref="I78:N78" si="34">SUM(I79:I81)</f>
        <v>152500</v>
      </c>
      <c r="J78" s="280">
        <f t="shared" si="34"/>
        <v>0</v>
      </c>
      <c r="K78" s="287">
        <f t="shared" si="34"/>
        <v>0</v>
      </c>
      <c r="L78" s="280">
        <f t="shared" si="34"/>
        <v>152500</v>
      </c>
      <c r="M78" s="280">
        <f t="shared" si="34"/>
        <v>0</v>
      </c>
      <c r="N78" s="287">
        <f t="shared" si="34"/>
        <v>0</v>
      </c>
      <c r="O78" s="245"/>
      <c r="P78" s="245"/>
      <c r="Q78" s="108"/>
      <c r="R78" s="245"/>
      <c r="S78" s="280">
        <f>T78+U78+V78</f>
        <v>305885</v>
      </c>
      <c r="T78" s="280">
        <f>SUM(T79:T81)</f>
        <v>305885</v>
      </c>
      <c r="U78" s="280">
        <f>SUM(U79:U81)</f>
        <v>0</v>
      </c>
      <c r="V78" s="287">
        <f>SUM(V79:V81)</f>
        <v>0</v>
      </c>
    </row>
    <row r="79" spans="1:22" s="109" customFormat="1" x14ac:dyDescent="0.25">
      <c r="A79" s="175">
        <v>74</v>
      </c>
      <c r="B79" s="179"/>
      <c r="C79" s="180">
        <v>1</v>
      </c>
      <c r="D79" s="251"/>
      <c r="E79" s="251"/>
      <c r="F79" s="605" t="s">
        <v>38</v>
      </c>
      <c r="G79" s="606"/>
      <c r="H79" s="280">
        <f>I79+J79+K79</f>
        <v>25500</v>
      </c>
      <c r="I79" s="280">
        <v>25500</v>
      </c>
      <c r="J79" s="280">
        <v>0</v>
      </c>
      <c r="K79" s="287">
        <v>0</v>
      </c>
      <c r="L79" s="280">
        <v>25500</v>
      </c>
      <c r="M79" s="280">
        <v>0</v>
      </c>
      <c r="N79" s="287">
        <v>0</v>
      </c>
      <c r="O79" s="245"/>
      <c r="P79" s="245"/>
      <c r="Q79" s="108"/>
      <c r="R79" s="245"/>
      <c r="S79" s="280">
        <f>T79+U79+V79</f>
        <v>178885</v>
      </c>
      <c r="T79" s="280">
        <v>178885</v>
      </c>
      <c r="U79" s="280">
        <v>0</v>
      </c>
      <c r="V79" s="287">
        <v>0</v>
      </c>
    </row>
    <row r="80" spans="1:22" s="109" customFormat="1" x14ac:dyDescent="0.25">
      <c r="A80" s="175">
        <v>75</v>
      </c>
      <c r="B80" s="179"/>
      <c r="C80" s="180">
        <v>2</v>
      </c>
      <c r="D80" s="251"/>
      <c r="E80" s="251"/>
      <c r="F80" s="605" t="s">
        <v>40</v>
      </c>
      <c r="G80" s="606"/>
      <c r="H80" s="280">
        <f t="shared" si="32"/>
        <v>127000</v>
      </c>
      <c r="I80" s="280">
        <v>127000</v>
      </c>
      <c r="J80" s="280">
        <v>0</v>
      </c>
      <c r="K80" s="287">
        <v>0</v>
      </c>
      <c r="L80" s="280">
        <v>127000</v>
      </c>
      <c r="M80" s="280">
        <v>0</v>
      </c>
      <c r="N80" s="287">
        <v>0</v>
      </c>
      <c r="O80" s="245"/>
      <c r="P80" s="245"/>
      <c r="Q80" s="108"/>
      <c r="R80" s="245"/>
      <c r="S80" s="280">
        <f t="shared" ref="S80:S81" si="35">T80+U80+V80</f>
        <v>127000</v>
      </c>
      <c r="T80" s="280">
        <v>127000</v>
      </c>
      <c r="U80" s="280">
        <v>0</v>
      </c>
      <c r="V80" s="287">
        <v>0</v>
      </c>
    </row>
    <row r="81" spans="1:22" s="109" customFormat="1" x14ac:dyDescent="0.25">
      <c r="A81" s="175">
        <v>76</v>
      </c>
      <c r="B81" s="179"/>
      <c r="C81" s="180">
        <v>3</v>
      </c>
      <c r="D81" s="251"/>
      <c r="E81" s="251"/>
      <c r="F81" s="605" t="s">
        <v>23</v>
      </c>
      <c r="G81" s="606"/>
      <c r="H81" s="280">
        <f t="shared" si="32"/>
        <v>0</v>
      </c>
      <c r="I81" s="280">
        <v>0</v>
      </c>
      <c r="J81" s="280">
        <v>0</v>
      </c>
      <c r="K81" s="287">
        <v>0</v>
      </c>
      <c r="L81" s="280">
        <v>0</v>
      </c>
      <c r="M81" s="280">
        <v>0</v>
      </c>
      <c r="N81" s="287">
        <v>0</v>
      </c>
      <c r="O81" s="245"/>
      <c r="P81" s="245"/>
      <c r="Q81" s="108"/>
      <c r="R81" s="245"/>
      <c r="S81" s="280">
        <f t="shared" si="35"/>
        <v>0</v>
      </c>
      <c r="T81" s="280">
        <v>0</v>
      </c>
      <c r="U81" s="280">
        <v>0</v>
      </c>
      <c r="V81" s="287">
        <v>0</v>
      </c>
    </row>
    <row r="82" spans="1:22" s="109" customFormat="1" x14ac:dyDescent="0.25">
      <c r="A82" s="175">
        <v>77</v>
      </c>
      <c r="B82" s="179"/>
      <c r="C82" s="179"/>
      <c r="D82" s="251"/>
      <c r="E82" s="252" t="s">
        <v>122</v>
      </c>
      <c r="F82" s="251"/>
      <c r="G82" s="251"/>
      <c r="H82" s="273">
        <f t="shared" ref="H82:N82" si="36">H74+H78</f>
        <v>86834067</v>
      </c>
      <c r="I82" s="273">
        <f t="shared" si="36"/>
        <v>86834067</v>
      </c>
      <c r="J82" s="273">
        <f t="shared" si="36"/>
        <v>0</v>
      </c>
      <c r="K82" s="274">
        <f t="shared" si="36"/>
        <v>0</v>
      </c>
      <c r="L82" s="273">
        <f t="shared" si="36"/>
        <v>86834067</v>
      </c>
      <c r="M82" s="273">
        <f t="shared" si="36"/>
        <v>0</v>
      </c>
      <c r="N82" s="274">
        <f t="shared" si="36"/>
        <v>0</v>
      </c>
      <c r="O82" s="245"/>
      <c r="P82" s="245"/>
      <c r="Q82" s="108"/>
      <c r="R82" s="245"/>
      <c r="S82" s="273">
        <f t="shared" ref="S82:V82" si="37">S74+S78</f>
        <v>87612292</v>
      </c>
      <c r="T82" s="273">
        <f t="shared" si="37"/>
        <v>87612292</v>
      </c>
      <c r="U82" s="273">
        <f t="shared" si="37"/>
        <v>0</v>
      </c>
      <c r="V82" s="274">
        <f t="shared" si="37"/>
        <v>0</v>
      </c>
    </row>
    <row r="83" spans="1:22" s="109" customFormat="1" ht="17.25" thickBot="1" x14ac:dyDescent="0.3">
      <c r="A83" s="175">
        <v>78</v>
      </c>
      <c r="B83" s="362"/>
      <c r="C83" s="362" t="s">
        <v>126</v>
      </c>
      <c r="D83" s="363"/>
      <c r="E83" s="363"/>
      <c r="F83" s="363"/>
      <c r="G83" s="363"/>
      <c r="H83" s="362">
        <f>I83+J83+K83</f>
        <v>20</v>
      </c>
      <c r="I83" s="362">
        <v>20</v>
      </c>
      <c r="J83" s="362">
        <v>0</v>
      </c>
      <c r="K83" s="364">
        <v>0</v>
      </c>
      <c r="L83" s="362">
        <v>20</v>
      </c>
      <c r="M83" s="362"/>
      <c r="N83" s="364">
        <v>0</v>
      </c>
      <c r="O83" s="245"/>
      <c r="P83" s="245"/>
      <c r="Q83" s="108"/>
      <c r="R83" s="245"/>
      <c r="S83" s="362">
        <f>T83+U83+V83</f>
        <v>20</v>
      </c>
      <c r="T83" s="362">
        <v>20</v>
      </c>
      <c r="U83" s="362">
        <v>0</v>
      </c>
      <c r="V83" s="538">
        <v>0</v>
      </c>
    </row>
    <row r="84" spans="1:22" s="109" customFormat="1" x14ac:dyDescent="0.25">
      <c r="A84" s="175">
        <v>79</v>
      </c>
      <c r="B84" s="243" t="s">
        <v>22</v>
      </c>
      <c r="C84" s="185"/>
      <c r="D84" s="185"/>
      <c r="E84" s="185"/>
      <c r="F84" s="185"/>
      <c r="G84" s="185"/>
      <c r="H84" s="185"/>
      <c r="I84" s="185"/>
      <c r="J84" s="185"/>
      <c r="K84" s="244"/>
      <c r="L84" s="185"/>
      <c r="M84" s="185"/>
      <c r="N84" s="244"/>
      <c r="O84" s="245"/>
      <c r="P84" s="245"/>
      <c r="Q84" s="108"/>
      <c r="R84" s="245"/>
      <c r="S84" s="185"/>
      <c r="T84" s="185"/>
      <c r="U84" s="185"/>
      <c r="V84" s="539"/>
    </row>
    <row r="85" spans="1:22" s="109" customFormat="1" x14ac:dyDescent="0.25">
      <c r="A85" s="175">
        <v>80</v>
      </c>
      <c r="B85" s="176">
        <v>1</v>
      </c>
      <c r="C85" s="176"/>
      <c r="D85" s="246"/>
      <c r="E85" s="631" t="s">
        <v>52</v>
      </c>
      <c r="F85" s="632"/>
      <c r="G85" s="633"/>
      <c r="H85" s="247">
        <f t="shared" ref="H85:N85" si="38">SUM(H86:H88)</f>
        <v>86640783</v>
      </c>
      <c r="I85" s="247">
        <f t="shared" si="38"/>
        <v>82294323</v>
      </c>
      <c r="J85" s="247">
        <f t="shared" si="38"/>
        <v>4346460</v>
      </c>
      <c r="K85" s="248">
        <f t="shared" si="38"/>
        <v>0</v>
      </c>
      <c r="L85" s="247">
        <f t="shared" si="38"/>
        <v>82294323</v>
      </c>
      <c r="M85" s="247">
        <f t="shared" si="38"/>
        <v>4346460</v>
      </c>
      <c r="N85" s="248">
        <f t="shared" si="38"/>
        <v>0</v>
      </c>
      <c r="O85" s="245"/>
      <c r="P85" s="245"/>
      <c r="Q85" s="108"/>
      <c r="R85" s="245"/>
      <c r="S85" s="247">
        <f t="shared" ref="S85:V85" si="39">SUM(S86:S88)</f>
        <v>85492053</v>
      </c>
      <c r="T85" s="247">
        <f t="shared" si="39"/>
        <v>81145593</v>
      </c>
      <c r="U85" s="247">
        <f t="shared" si="39"/>
        <v>4346460</v>
      </c>
      <c r="V85" s="248">
        <f t="shared" si="39"/>
        <v>0</v>
      </c>
    </row>
    <row r="86" spans="1:22" s="109" customFormat="1" x14ac:dyDescent="0.25">
      <c r="A86" s="175">
        <v>81</v>
      </c>
      <c r="B86" s="176"/>
      <c r="C86" s="176">
        <v>1</v>
      </c>
      <c r="D86" s="246"/>
      <c r="E86" s="246"/>
      <c r="F86" s="613" t="s">
        <v>27</v>
      </c>
      <c r="G86" s="615"/>
      <c r="H86" s="247">
        <f>I86+J86+K86</f>
        <v>26974100</v>
      </c>
      <c r="I86" s="247">
        <v>26974100</v>
      </c>
      <c r="J86" s="247">
        <v>0</v>
      </c>
      <c r="K86" s="248">
        <v>0</v>
      </c>
      <c r="L86" s="247">
        <v>26974100</v>
      </c>
      <c r="M86" s="247">
        <v>0</v>
      </c>
      <c r="N86" s="248">
        <v>0</v>
      </c>
      <c r="O86" s="245"/>
      <c r="P86" s="245"/>
      <c r="Q86" s="108"/>
      <c r="R86" s="245"/>
      <c r="S86" s="247">
        <f>T86+U86+V86</f>
        <v>27851600</v>
      </c>
      <c r="T86" s="247">
        <v>27851600</v>
      </c>
      <c r="U86" s="247">
        <v>0</v>
      </c>
      <c r="V86" s="248">
        <v>0</v>
      </c>
    </row>
    <row r="87" spans="1:22" s="109" customFormat="1" ht="36.75" customHeight="1" x14ac:dyDescent="0.25">
      <c r="A87" s="175">
        <v>82</v>
      </c>
      <c r="B87" s="177"/>
      <c r="C87" s="178">
        <v>2</v>
      </c>
      <c r="D87" s="249"/>
      <c r="E87" s="250"/>
      <c r="F87" s="603" t="s">
        <v>29</v>
      </c>
      <c r="G87" s="604"/>
      <c r="H87" s="247">
        <f>I87+J87+K87</f>
        <v>5226853</v>
      </c>
      <c r="I87" s="247">
        <v>5226853</v>
      </c>
      <c r="J87" s="247">
        <v>0</v>
      </c>
      <c r="K87" s="248">
        <v>0</v>
      </c>
      <c r="L87" s="247">
        <v>5226853</v>
      </c>
      <c r="M87" s="247">
        <v>0</v>
      </c>
      <c r="N87" s="248">
        <v>0</v>
      </c>
      <c r="O87" s="245"/>
      <c r="P87" s="245"/>
      <c r="Q87" s="108"/>
      <c r="R87" s="245"/>
      <c r="S87" s="247">
        <f>T87+U87+V87</f>
        <v>5398405</v>
      </c>
      <c r="T87" s="247">
        <v>5398405</v>
      </c>
      <c r="U87" s="247">
        <v>0</v>
      </c>
      <c r="V87" s="248">
        <v>0</v>
      </c>
    </row>
    <row r="88" spans="1:22" s="109" customFormat="1" x14ac:dyDescent="0.25">
      <c r="A88" s="175">
        <v>83</v>
      </c>
      <c r="B88" s="177"/>
      <c r="C88" s="178">
        <v>3</v>
      </c>
      <c r="D88" s="249"/>
      <c r="E88" s="249"/>
      <c r="F88" s="630" t="s">
        <v>30</v>
      </c>
      <c r="G88" s="626"/>
      <c r="H88" s="247">
        <f>I88+J88+K88</f>
        <v>54439830</v>
      </c>
      <c r="I88" s="247">
        <v>50093370</v>
      </c>
      <c r="J88" s="247">
        <v>4346460</v>
      </c>
      <c r="K88" s="248">
        <v>0</v>
      </c>
      <c r="L88" s="247">
        <v>50093370</v>
      </c>
      <c r="M88" s="247">
        <v>4346460</v>
      </c>
      <c r="N88" s="248">
        <v>0</v>
      </c>
      <c r="O88" s="245"/>
      <c r="P88" s="245"/>
      <c r="Q88" s="108"/>
      <c r="R88" s="245"/>
      <c r="S88" s="247">
        <f>T88+U88+V88</f>
        <v>52242048</v>
      </c>
      <c r="T88" s="247">
        <v>47895588</v>
      </c>
      <c r="U88" s="247">
        <v>4346460</v>
      </c>
      <c r="V88" s="248">
        <v>0</v>
      </c>
    </row>
    <row r="89" spans="1:22" s="109" customFormat="1" x14ac:dyDescent="0.25">
      <c r="A89" s="175">
        <v>84</v>
      </c>
      <c r="B89" s="180">
        <v>2</v>
      </c>
      <c r="C89" s="180"/>
      <c r="D89" s="250"/>
      <c r="E89" s="605" t="s">
        <v>80</v>
      </c>
      <c r="F89" s="607"/>
      <c r="G89" s="606"/>
      <c r="H89" s="247">
        <f t="shared" ref="H89:N89" si="40">SUM(H90:H92)</f>
        <v>0</v>
      </c>
      <c r="I89" s="247">
        <f t="shared" si="40"/>
        <v>0</v>
      </c>
      <c r="J89" s="247">
        <f t="shared" si="40"/>
        <v>0</v>
      </c>
      <c r="K89" s="248">
        <f t="shared" si="40"/>
        <v>0</v>
      </c>
      <c r="L89" s="247">
        <f t="shared" si="40"/>
        <v>0</v>
      </c>
      <c r="M89" s="247">
        <f t="shared" si="40"/>
        <v>0</v>
      </c>
      <c r="N89" s="248">
        <f t="shared" si="40"/>
        <v>0</v>
      </c>
      <c r="O89" s="245"/>
      <c r="P89" s="245"/>
      <c r="Q89" s="108"/>
      <c r="R89" s="245"/>
      <c r="S89" s="247">
        <f t="shared" ref="S89:V89" si="41">SUM(S90:S92)</f>
        <v>0</v>
      </c>
      <c r="T89" s="247">
        <f t="shared" si="41"/>
        <v>0</v>
      </c>
      <c r="U89" s="247">
        <f t="shared" si="41"/>
        <v>0</v>
      </c>
      <c r="V89" s="248">
        <f t="shared" si="41"/>
        <v>0</v>
      </c>
    </row>
    <row r="90" spans="1:22" s="109" customFormat="1" x14ac:dyDescent="0.25">
      <c r="A90" s="175">
        <v>85</v>
      </c>
      <c r="B90" s="179"/>
      <c r="C90" s="180">
        <v>1</v>
      </c>
      <c r="D90" s="251"/>
      <c r="E90" s="251"/>
      <c r="F90" s="605" t="s">
        <v>38</v>
      </c>
      <c r="G90" s="606"/>
      <c r="H90" s="247">
        <f>I90+J90+K90</f>
        <v>0</v>
      </c>
      <c r="I90" s="247"/>
      <c r="J90" s="247">
        <v>0</v>
      </c>
      <c r="K90" s="248">
        <v>0</v>
      </c>
      <c r="L90" s="247"/>
      <c r="M90" s="247">
        <v>0</v>
      </c>
      <c r="N90" s="248">
        <v>0</v>
      </c>
      <c r="O90" s="245"/>
      <c r="P90" s="245"/>
      <c r="Q90" s="108"/>
      <c r="R90" s="245"/>
      <c r="S90" s="247">
        <f>T90+U90+V90</f>
        <v>0</v>
      </c>
      <c r="T90" s="247"/>
      <c r="U90" s="247">
        <v>0</v>
      </c>
      <c r="V90" s="248">
        <v>0</v>
      </c>
    </row>
    <row r="91" spans="1:22" s="109" customFormat="1" x14ac:dyDescent="0.25">
      <c r="A91" s="175">
        <v>86</v>
      </c>
      <c r="B91" s="179"/>
      <c r="C91" s="180">
        <v>2</v>
      </c>
      <c r="D91" s="251"/>
      <c r="E91" s="251"/>
      <c r="F91" s="605" t="s">
        <v>40</v>
      </c>
      <c r="G91" s="606"/>
      <c r="H91" s="247">
        <v>0</v>
      </c>
      <c r="I91" s="247">
        <v>0</v>
      </c>
      <c r="J91" s="247">
        <v>0</v>
      </c>
      <c r="K91" s="248">
        <v>0</v>
      </c>
      <c r="L91" s="247">
        <v>0</v>
      </c>
      <c r="M91" s="247">
        <v>0</v>
      </c>
      <c r="N91" s="248">
        <v>0</v>
      </c>
      <c r="O91" s="245"/>
      <c r="P91" s="245"/>
      <c r="Q91" s="108"/>
      <c r="R91" s="245"/>
      <c r="S91" s="247">
        <v>0</v>
      </c>
      <c r="T91" s="247">
        <v>0</v>
      </c>
      <c r="U91" s="247">
        <v>0</v>
      </c>
      <c r="V91" s="248">
        <v>0</v>
      </c>
    </row>
    <row r="92" spans="1:22" s="109" customFormat="1" x14ac:dyDescent="0.25">
      <c r="A92" s="175">
        <v>87</v>
      </c>
      <c r="B92" s="179"/>
      <c r="C92" s="180">
        <v>3</v>
      </c>
      <c r="D92" s="251"/>
      <c r="E92" s="251"/>
      <c r="F92" s="605" t="s">
        <v>23</v>
      </c>
      <c r="G92" s="606"/>
      <c r="H92" s="247">
        <v>0</v>
      </c>
      <c r="I92" s="247">
        <v>0</v>
      </c>
      <c r="J92" s="247">
        <v>0</v>
      </c>
      <c r="K92" s="248">
        <v>0</v>
      </c>
      <c r="L92" s="247">
        <v>0</v>
      </c>
      <c r="M92" s="247">
        <v>0</v>
      </c>
      <c r="N92" s="248">
        <v>0</v>
      </c>
      <c r="O92" s="245"/>
      <c r="P92" s="245"/>
      <c r="Q92" s="108"/>
      <c r="R92" s="245"/>
      <c r="S92" s="247">
        <v>0</v>
      </c>
      <c r="T92" s="247">
        <v>0</v>
      </c>
      <c r="U92" s="247">
        <v>0</v>
      </c>
      <c r="V92" s="248">
        <v>0</v>
      </c>
    </row>
    <row r="93" spans="1:22" s="109" customFormat="1" x14ac:dyDescent="0.25">
      <c r="A93" s="175">
        <v>88</v>
      </c>
      <c r="B93" s="179"/>
      <c r="C93" s="179"/>
      <c r="D93" s="251"/>
      <c r="E93" s="252" t="s">
        <v>122</v>
      </c>
      <c r="F93" s="251"/>
      <c r="G93" s="251"/>
      <c r="H93" s="253">
        <f t="shared" ref="H93:N93" si="42">SUM(H85+H89)</f>
        <v>86640783</v>
      </c>
      <c r="I93" s="253">
        <f t="shared" si="42"/>
        <v>82294323</v>
      </c>
      <c r="J93" s="253">
        <f t="shared" si="42"/>
        <v>4346460</v>
      </c>
      <c r="K93" s="254">
        <f t="shared" si="42"/>
        <v>0</v>
      </c>
      <c r="L93" s="253">
        <f t="shared" si="42"/>
        <v>82294323</v>
      </c>
      <c r="M93" s="253">
        <f t="shared" si="42"/>
        <v>4346460</v>
      </c>
      <c r="N93" s="254">
        <f t="shared" si="42"/>
        <v>0</v>
      </c>
      <c r="O93" s="245"/>
      <c r="P93" s="245"/>
      <c r="Q93" s="108"/>
      <c r="R93" s="245"/>
      <c r="S93" s="253">
        <f t="shared" ref="S93:V93" si="43">SUM(S85+S89)</f>
        <v>85492053</v>
      </c>
      <c r="T93" s="253">
        <f t="shared" si="43"/>
        <v>81145593</v>
      </c>
      <c r="U93" s="253">
        <f t="shared" si="43"/>
        <v>4346460</v>
      </c>
      <c r="V93" s="254">
        <f t="shared" si="43"/>
        <v>0</v>
      </c>
    </row>
    <row r="94" spans="1:22" s="109" customFormat="1" x14ac:dyDescent="0.25">
      <c r="A94" s="175">
        <v>89</v>
      </c>
      <c r="B94" s="454"/>
      <c r="C94" s="627" t="s">
        <v>126</v>
      </c>
      <c r="D94" s="628"/>
      <c r="E94" s="628"/>
      <c r="F94" s="628"/>
      <c r="G94" s="629"/>
      <c r="H94" s="455">
        <f>I94+J94+K94</f>
        <v>6</v>
      </c>
      <c r="I94" s="455">
        <v>6</v>
      </c>
      <c r="J94" s="455">
        <v>0</v>
      </c>
      <c r="K94" s="456">
        <v>0</v>
      </c>
      <c r="L94" s="455">
        <v>6</v>
      </c>
      <c r="M94" s="455">
        <v>0</v>
      </c>
      <c r="N94" s="456">
        <v>0</v>
      </c>
      <c r="O94" s="245"/>
      <c r="P94" s="245"/>
      <c r="Q94" s="108"/>
      <c r="R94" s="245"/>
      <c r="S94" s="455">
        <f>T94+U94+V94</f>
        <v>6</v>
      </c>
      <c r="T94" s="455">
        <v>6</v>
      </c>
      <c r="U94" s="455">
        <v>0</v>
      </c>
      <c r="V94" s="456">
        <v>0</v>
      </c>
    </row>
    <row r="95" spans="1:22" s="109" customFormat="1" ht="18" customHeight="1" thickBot="1" x14ac:dyDescent="0.3">
      <c r="A95" s="175">
        <v>90</v>
      </c>
      <c r="B95" s="365"/>
      <c r="C95" s="362" t="s">
        <v>139</v>
      </c>
      <c r="D95" s="363"/>
      <c r="E95" s="363"/>
      <c r="F95" s="363"/>
      <c r="G95" s="363"/>
      <c r="H95" s="253">
        <f>I95+J95+K95</f>
        <v>4</v>
      </c>
      <c r="I95" s="362">
        <v>4</v>
      </c>
      <c r="J95" s="362">
        <v>0</v>
      </c>
      <c r="K95" s="364">
        <v>0</v>
      </c>
      <c r="L95" s="362">
        <v>4</v>
      </c>
      <c r="M95" s="362">
        <v>0</v>
      </c>
      <c r="N95" s="364">
        <v>0</v>
      </c>
      <c r="O95" s="245"/>
      <c r="P95" s="245"/>
      <c r="Q95" s="108"/>
      <c r="R95" s="245"/>
      <c r="S95" s="253">
        <f>T95+U95+V95</f>
        <v>4</v>
      </c>
      <c r="T95" s="362">
        <v>4</v>
      </c>
      <c r="U95" s="362">
        <v>0</v>
      </c>
      <c r="V95" s="538">
        <v>0</v>
      </c>
    </row>
    <row r="96" spans="1:22" s="109" customFormat="1" ht="16.5" hidden="1" customHeight="1" x14ac:dyDescent="0.25">
      <c r="A96" s="175">
        <v>84</v>
      </c>
      <c r="B96" s="185"/>
      <c r="C96" s="185"/>
      <c r="D96" s="185"/>
      <c r="E96" s="185"/>
      <c r="F96" s="185"/>
      <c r="G96" s="185"/>
      <c r="H96" s="185"/>
      <c r="I96" s="185"/>
      <c r="J96" s="185"/>
      <c r="K96" s="244"/>
      <c r="L96" s="185"/>
      <c r="M96" s="185"/>
      <c r="N96" s="244"/>
      <c r="O96" s="245"/>
      <c r="P96" s="245"/>
      <c r="Q96" s="108"/>
      <c r="R96" s="245"/>
      <c r="S96" s="185"/>
      <c r="T96" s="185"/>
      <c r="U96" s="185"/>
      <c r="V96" s="539"/>
    </row>
    <row r="97" spans="1:22" s="109" customFormat="1" ht="16.5" hidden="1" customHeight="1" x14ac:dyDescent="0.25">
      <c r="A97" s="175">
        <v>85</v>
      </c>
      <c r="B97" s="185"/>
      <c r="C97" s="185"/>
      <c r="D97" s="185"/>
      <c r="E97" s="185"/>
      <c r="F97" s="185"/>
      <c r="G97" s="185"/>
      <c r="H97" s="185"/>
      <c r="I97" s="185"/>
      <c r="J97" s="185"/>
      <c r="K97" s="244"/>
      <c r="L97" s="185"/>
      <c r="M97" s="185"/>
      <c r="N97" s="244"/>
      <c r="O97" s="245"/>
      <c r="P97" s="245"/>
      <c r="Q97" s="108"/>
      <c r="R97" s="245"/>
      <c r="S97" s="185"/>
      <c r="T97" s="185"/>
      <c r="U97" s="185"/>
      <c r="V97" s="539"/>
    </row>
    <row r="98" spans="1:22" s="109" customFormat="1" ht="16.5" hidden="1" customHeight="1" x14ac:dyDescent="0.25">
      <c r="A98" s="175">
        <v>86</v>
      </c>
      <c r="B98" s="185"/>
      <c r="C98" s="185"/>
      <c r="D98" s="185"/>
      <c r="E98" s="185"/>
      <c r="F98" s="185"/>
      <c r="G98" s="185"/>
      <c r="H98" s="185"/>
      <c r="I98" s="185"/>
      <c r="J98" s="185"/>
      <c r="K98" s="244"/>
      <c r="L98" s="185"/>
      <c r="M98" s="185"/>
      <c r="N98" s="244"/>
      <c r="O98" s="245"/>
      <c r="P98" s="245"/>
      <c r="Q98" s="108"/>
      <c r="R98" s="245"/>
      <c r="S98" s="185"/>
      <c r="T98" s="185"/>
      <c r="U98" s="185"/>
      <c r="V98" s="539"/>
    </row>
    <row r="99" spans="1:22" s="109" customFormat="1" ht="16.5" hidden="1" customHeight="1" x14ac:dyDescent="0.25">
      <c r="A99" s="175">
        <v>87</v>
      </c>
      <c r="B99" s="366" t="s">
        <v>127</v>
      </c>
      <c r="C99" s="367"/>
      <c r="D99" s="368"/>
      <c r="E99" s="368"/>
      <c r="F99" s="368"/>
      <c r="G99" s="369"/>
      <c r="H99" s="370"/>
      <c r="I99" s="370"/>
      <c r="J99" s="370"/>
      <c r="K99" s="371"/>
      <c r="L99" s="370"/>
      <c r="M99" s="370"/>
      <c r="N99" s="371"/>
      <c r="O99" s="245"/>
      <c r="P99" s="245"/>
      <c r="Q99" s="108"/>
      <c r="R99" s="245"/>
      <c r="S99" s="370"/>
      <c r="T99" s="370"/>
      <c r="U99" s="370"/>
      <c r="V99" s="540"/>
    </row>
    <row r="100" spans="1:22" s="109" customFormat="1" x14ac:dyDescent="0.25">
      <c r="A100" s="175">
        <v>91</v>
      </c>
      <c r="B100" s="176">
        <v>1</v>
      </c>
      <c r="C100" s="176"/>
      <c r="D100" s="246"/>
      <c r="E100" s="613" t="s">
        <v>52</v>
      </c>
      <c r="F100" s="614"/>
      <c r="G100" s="615"/>
      <c r="H100" s="297">
        <f t="shared" ref="H100:J103" si="44">SUM(H8+H56+H65+H74+H85)</f>
        <v>671772385</v>
      </c>
      <c r="I100" s="297">
        <f t="shared" si="44"/>
        <v>644661208</v>
      </c>
      <c r="J100" s="297">
        <f t="shared" si="44"/>
        <v>27111177</v>
      </c>
      <c r="K100" s="298">
        <f>SUM(K8+K56+K65+K74)</f>
        <v>0</v>
      </c>
      <c r="L100" s="297">
        <f t="shared" ref="L100:M103" si="45">SUM(L8+L56+L65+L74+L85)</f>
        <v>644661208</v>
      </c>
      <c r="M100" s="297">
        <f t="shared" si="45"/>
        <v>27111177</v>
      </c>
      <c r="N100" s="298">
        <f>SUM(N8+N56+N65+N74)</f>
        <v>0</v>
      </c>
      <c r="O100" s="245"/>
      <c r="P100" s="245"/>
      <c r="Q100" s="108"/>
      <c r="R100" s="245"/>
      <c r="S100" s="297">
        <f t="shared" ref="S100:U100" si="46">SUM(S8+S56+S65+S74+S85)</f>
        <v>857057557</v>
      </c>
      <c r="T100" s="297">
        <f t="shared" si="46"/>
        <v>826207594</v>
      </c>
      <c r="U100" s="297">
        <f t="shared" si="46"/>
        <v>28478217</v>
      </c>
      <c r="V100" s="298">
        <f>SUM(V8+V56+V65+V74)</f>
        <v>2371746</v>
      </c>
    </row>
    <row r="101" spans="1:22" s="109" customFormat="1" x14ac:dyDescent="0.25">
      <c r="A101" s="175">
        <v>92</v>
      </c>
      <c r="B101" s="186"/>
      <c r="C101" s="176">
        <v>1</v>
      </c>
      <c r="D101" s="246"/>
      <c r="E101" s="246"/>
      <c r="F101" s="613" t="s">
        <v>27</v>
      </c>
      <c r="G101" s="615"/>
      <c r="H101" s="475">
        <f t="shared" si="44"/>
        <v>197717492</v>
      </c>
      <c r="I101" s="295">
        <f t="shared" si="44"/>
        <v>195319992</v>
      </c>
      <c r="J101" s="295">
        <f t="shared" si="44"/>
        <v>2397500</v>
      </c>
      <c r="K101" s="296">
        <f>SUM(K9+K57+K66+K75)</f>
        <v>0</v>
      </c>
      <c r="L101" s="295">
        <f t="shared" si="45"/>
        <v>195319992</v>
      </c>
      <c r="M101" s="295">
        <f t="shared" si="45"/>
        <v>2397500</v>
      </c>
      <c r="N101" s="296">
        <f>SUM(N9+N57+N66+N75)</f>
        <v>0</v>
      </c>
      <c r="O101" s="373"/>
      <c r="P101" s="373"/>
      <c r="Q101" s="374"/>
      <c r="R101" s="373"/>
      <c r="S101" s="475">
        <f t="shared" ref="S101:U101" si="47">SUM(S9+S57+S66+S75+S86)</f>
        <v>232844711</v>
      </c>
      <c r="T101" s="295">
        <f t="shared" si="47"/>
        <v>228687211</v>
      </c>
      <c r="U101" s="295">
        <f t="shared" si="47"/>
        <v>2397500</v>
      </c>
      <c r="V101" s="296">
        <f>SUM(V9+V57+V66+V75)</f>
        <v>1760000</v>
      </c>
    </row>
    <row r="102" spans="1:22" s="168" customFormat="1" x14ac:dyDescent="0.25">
      <c r="A102" s="175">
        <v>93</v>
      </c>
      <c r="B102" s="187"/>
      <c r="C102" s="180">
        <v>2</v>
      </c>
      <c r="D102" s="250"/>
      <c r="E102" s="250"/>
      <c r="F102" s="605" t="s">
        <v>29</v>
      </c>
      <c r="G102" s="606"/>
      <c r="H102" s="475">
        <f t="shared" si="44"/>
        <v>39072722</v>
      </c>
      <c r="I102" s="295">
        <f t="shared" si="44"/>
        <v>38594409</v>
      </c>
      <c r="J102" s="295">
        <f t="shared" si="44"/>
        <v>478313</v>
      </c>
      <c r="K102" s="296">
        <f>SUM(K10+K58+K66+K76)</f>
        <v>0</v>
      </c>
      <c r="L102" s="295">
        <f t="shared" si="45"/>
        <v>38594409</v>
      </c>
      <c r="M102" s="295">
        <f t="shared" si="45"/>
        <v>478313</v>
      </c>
      <c r="N102" s="296">
        <f>SUM(N10+N58+N66+N76)</f>
        <v>0</v>
      </c>
      <c r="O102" s="356"/>
      <c r="P102" s="356"/>
      <c r="Q102" s="356"/>
      <c r="R102" s="356"/>
      <c r="S102" s="475">
        <f t="shared" ref="S102:U102" si="48">SUM(S10+S58+S67+S76+S87)</f>
        <v>44039129</v>
      </c>
      <c r="T102" s="295">
        <f t="shared" si="48"/>
        <v>43183428</v>
      </c>
      <c r="U102" s="295">
        <f t="shared" si="48"/>
        <v>478313</v>
      </c>
      <c r="V102" s="296">
        <f>SUM(V10+V58+V66+V76)</f>
        <v>377388</v>
      </c>
    </row>
    <row r="103" spans="1:22" s="109" customFormat="1" x14ac:dyDescent="0.25">
      <c r="A103" s="175">
        <v>94</v>
      </c>
      <c r="B103" s="179"/>
      <c r="C103" s="180">
        <v>3</v>
      </c>
      <c r="D103" s="250"/>
      <c r="E103" s="250"/>
      <c r="F103" s="605" t="s">
        <v>30</v>
      </c>
      <c r="G103" s="606"/>
      <c r="H103" s="299">
        <f t="shared" si="44"/>
        <v>170909478</v>
      </c>
      <c r="I103" s="299">
        <f t="shared" si="44"/>
        <v>151399818</v>
      </c>
      <c r="J103" s="299">
        <f t="shared" si="44"/>
        <v>19509660</v>
      </c>
      <c r="K103" s="300">
        <f>SUM(K11+K59+K68+K77)</f>
        <v>0</v>
      </c>
      <c r="L103" s="299">
        <f t="shared" si="45"/>
        <v>151399818</v>
      </c>
      <c r="M103" s="299">
        <f t="shared" si="45"/>
        <v>19509660</v>
      </c>
      <c r="N103" s="300">
        <f>SUM(N11+N59+N68+N77)</f>
        <v>0</v>
      </c>
      <c r="O103" s="195"/>
      <c r="P103" s="195"/>
      <c r="Q103" s="376"/>
      <c r="R103" s="195"/>
      <c r="S103" s="299">
        <f t="shared" ref="S103:U103" si="49">SUM(S11+S59+S68+S77+S88)</f>
        <v>190488518</v>
      </c>
      <c r="T103" s="299">
        <f t="shared" si="49"/>
        <v>170744500</v>
      </c>
      <c r="U103" s="299">
        <f t="shared" si="49"/>
        <v>19509660</v>
      </c>
      <c r="V103" s="300">
        <f>SUM(V11+V59+V68+V77)</f>
        <v>234358</v>
      </c>
    </row>
    <row r="104" spans="1:22" s="109" customFormat="1" x14ac:dyDescent="0.25">
      <c r="A104" s="175">
        <v>95</v>
      </c>
      <c r="B104" s="179"/>
      <c r="C104" s="180">
        <v>4</v>
      </c>
      <c r="D104" s="250"/>
      <c r="E104" s="250"/>
      <c r="F104" s="605" t="s">
        <v>32</v>
      </c>
      <c r="G104" s="606"/>
      <c r="H104" s="299">
        <f t="shared" ref="H104:N104" si="50">H12</f>
        <v>10600000</v>
      </c>
      <c r="I104" s="299">
        <f t="shared" si="50"/>
        <v>10600000</v>
      </c>
      <c r="J104" s="299">
        <f t="shared" si="50"/>
        <v>0</v>
      </c>
      <c r="K104" s="300">
        <f t="shared" si="50"/>
        <v>0</v>
      </c>
      <c r="L104" s="299">
        <f t="shared" si="50"/>
        <v>10600000</v>
      </c>
      <c r="M104" s="299">
        <f t="shared" si="50"/>
        <v>0</v>
      </c>
      <c r="N104" s="300">
        <f t="shared" si="50"/>
        <v>0</v>
      </c>
      <c r="O104" s="195"/>
      <c r="P104" s="195"/>
      <c r="Q104" s="376"/>
      <c r="R104" s="195"/>
      <c r="S104" s="299">
        <f t="shared" ref="S104:V104" si="51">S12</f>
        <v>10600000</v>
      </c>
      <c r="T104" s="299">
        <f t="shared" si="51"/>
        <v>10600000</v>
      </c>
      <c r="U104" s="299">
        <f t="shared" si="51"/>
        <v>0</v>
      </c>
      <c r="V104" s="300">
        <f t="shared" si="51"/>
        <v>0</v>
      </c>
    </row>
    <row r="105" spans="1:22" s="109" customFormat="1" x14ac:dyDescent="0.25">
      <c r="A105" s="175">
        <v>96</v>
      </c>
      <c r="B105" s="179"/>
      <c r="C105" s="180">
        <v>5</v>
      </c>
      <c r="D105" s="251"/>
      <c r="E105" s="251"/>
      <c r="F105" s="605" t="s">
        <v>34</v>
      </c>
      <c r="G105" s="606"/>
      <c r="H105" s="299">
        <f t="shared" ref="H105:N105" si="52">SUM(H18)</f>
        <v>25860320</v>
      </c>
      <c r="I105" s="299">
        <f t="shared" si="52"/>
        <v>22480320</v>
      </c>
      <c r="J105" s="299">
        <f t="shared" si="52"/>
        <v>3380000</v>
      </c>
      <c r="K105" s="300">
        <f t="shared" si="52"/>
        <v>0</v>
      </c>
      <c r="L105" s="299">
        <f t="shared" si="52"/>
        <v>22480320</v>
      </c>
      <c r="M105" s="299">
        <f t="shared" si="52"/>
        <v>3380000</v>
      </c>
      <c r="N105" s="300">
        <f t="shared" si="52"/>
        <v>0</v>
      </c>
      <c r="O105" s="195"/>
      <c r="P105" s="195"/>
      <c r="Q105" s="376"/>
      <c r="R105" s="195"/>
      <c r="S105" s="299">
        <f t="shared" ref="S105:V105" si="53">SUM(S18)</f>
        <v>138297191</v>
      </c>
      <c r="T105" s="299">
        <f t="shared" si="53"/>
        <v>133550151</v>
      </c>
      <c r="U105" s="299">
        <f t="shared" si="53"/>
        <v>4747040</v>
      </c>
      <c r="V105" s="300">
        <f t="shared" si="53"/>
        <v>0</v>
      </c>
    </row>
    <row r="106" spans="1:22" s="109" customFormat="1" x14ac:dyDescent="0.25">
      <c r="A106" s="175">
        <v>97</v>
      </c>
      <c r="B106" s="179"/>
      <c r="C106" s="176">
        <v>6</v>
      </c>
      <c r="D106" s="246"/>
      <c r="E106" s="246"/>
      <c r="F106" s="246" t="s">
        <v>35</v>
      </c>
      <c r="G106" s="246"/>
      <c r="H106" s="301">
        <f t="shared" ref="H106:N106" si="54">H27</f>
        <v>227612373</v>
      </c>
      <c r="I106" s="301">
        <f t="shared" si="54"/>
        <v>226266669</v>
      </c>
      <c r="J106" s="301">
        <f t="shared" si="54"/>
        <v>1345704</v>
      </c>
      <c r="K106" s="302">
        <f t="shared" si="54"/>
        <v>0</v>
      </c>
      <c r="L106" s="301">
        <f t="shared" si="54"/>
        <v>226266669</v>
      </c>
      <c r="M106" s="301">
        <f t="shared" si="54"/>
        <v>1345704</v>
      </c>
      <c r="N106" s="302">
        <f t="shared" si="54"/>
        <v>0</v>
      </c>
      <c r="O106" s="195"/>
      <c r="P106" s="195"/>
      <c r="Q106" s="376"/>
      <c r="R106" s="195"/>
      <c r="S106" s="301">
        <f t="shared" ref="S106:V106" si="55">S27</f>
        <v>240788008</v>
      </c>
      <c r="T106" s="301">
        <f t="shared" si="55"/>
        <v>239442304</v>
      </c>
      <c r="U106" s="301">
        <f t="shared" si="55"/>
        <v>1345704</v>
      </c>
      <c r="V106" s="302">
        <f t="shared" si="55"/>
        <v>0</v>
      </c>
    </row>
    <row r="107" spans="1:22" s="109" customFormat="1" x14ac:dyDescent="0.25">
      <c r="A107" s="175">
        <v>98</v>
      </c>
      <c r="B107" s="180">
        <v>2</v>
      </c>
      <c r="C107" s="180"/>
      <c r="D107" s="250"/>
      <c r="E107" s="605" t="s">
        <v>80</v>
      </c>
      <c r="F107" s="607"/>
      <c r="G107" s="606"/>
      <c r="H107" s="473">
        <f t="shared" ref="H107:N107" si="56">H33+H78+H89+H69+H60</f>
        <v>322612342</v>
      </c>
      <c r="I107" s="473">
        <f t="shared" si="56"/>
        <v>314612342</v>
      </c>
      <c r="J107" s="473">
        <f t="shared" si="56"/>
        <v>8000000</v>
      </c>
      <c r="K107" s="303">
        <f t="shared" si="56"/>
        <v>0</v>
      </c>
      <c r="L107" s="473">
        <f t="shared" si="56"/>
        <v>314612342</v>
      </c>
      <c r="M107" s="473">
        <f t="shared" si="56"/>
        <v>8000000</v>
      </c>
      <c r="N107" s="303">
        <f t="shared" si="56"/>
        <v>0</v>
      </c>
      <c r="O107" s="195"/>
      <c r="P107" s="195"/>
      <c r="Q107" s="376"/>
      <c r="R107" s="195"/>
      <c r="S107" s="473">
        <f t="shared" ref="S107:V107" si="57">S33+S78+S89+S69+S60</f>
        <v>355241561</v>
      </c>
      <c r="T107" s="473">
        <f t="shared" si="57"/>
        <v>342841561</v>
      </c>
      <c r="U107" s="473">
        <f t="shared" si="57"/>
        <v>12400000</v>
      </c>
      <c r="V107" s="303">
        <f t="shared" si="57"/>
        <v>0</v>
      </c>
    </row>
    <row r="108" spans="1:22" s="109" customFormat="1" x14ac:dyDescent="0.25">
      <c r="A108" s="175">
        <v>99</v>
      </c>
      <c r="B108" s="179"/>
      <c r="C108" s="180">
        <v>1</v>
      </c>
      <c r="D108" s="251"/>
      <c r="E108" s="251"/>
      <c r="F108" s="605" t="s">
        <v>38</v>
      </c>
      <c r="G108" s="606"/>
      <c r="H108" s="474">
        <f t="shared" ref="H108:N108" si="58">H34+H79+H90+H61+H70</f>
        <v>191498171</v>
      </c>
      <c r="I108" s="474">
        <f t="shared" si="58"/>
        <v>191498171</v>
      </c>
      <c r="J108" s="474">
        <f t="shared" si="58"/>
        <v>0</v>
      </c>
      <c r="K108" s="45">
        <f t="shared" si="58"/>
        <v>0</v>
      </c>
      <c r="L108" s="474">
        <f t="shared" si="58"/>
        <v>191498171</v>
      </c>
      <c r="M108" s="474">
        <f t="shared" si="58"/>
        <v>0</v>
      </c>
      <c r="N108" s="45">
        <f t="shared" si="58"/>
        <v>0</v>
      </c>
      <c r="O108" s="341"/>
      <c r="P108" s="341"/>
      <c r="Q108" s="283"/>
      <c r="R108" s="341"/>
      <c r="S108" s="474">
        <f t="shared" ref="S108:V108" si="59">S34+S79+S90+S61+S70</f>
        <v>209248696</v>
      </c>
      <c r="T108" s="474">
        <f t="shared" si="59"/>
        <v>209248696</v>
      </c>
      <c r="U108" s="474">
        <f t="shared" si="59"/>
        <v>0</v>
      </c>
      <c r="V108" s="45">
        <f t="shared" si="59"/>
        <v>0</v>
      </c>
    </row>
    <row r="109" spans="1:22" s="109" customFormat="1" x14ac:dyDescent="0.25">
      <c r="A109" s="175">
        <v>100</v>
      </c>
      <c r="B109" s="179"/>
      <c r="C109" s="180">
        <v>2</v>
      </c>
      <c r="D109" s="251"/>
      <c r="E109" s="251"/>
      <c r="F109" s="605" t="s">
        <v>40</v>
      </c>
      <c r="G109" s="606"/>
      <c r="H109" s="474">
        <f>H35+H80+H91</f>
        <v>121114171</v>
      </c>
      <c r="I109" s="474">
        <f>I35+I80+I91</f>
        <v>121114171</v>
      </c>
      <c r="J109" s="474">
        <f>J35+J80+J91</f>
        <v>0</v>
      </c>
      <c r="K109" s="33">
        <f>K35</f>
        <v>0</v>
      </c>
      <c r="L109" s="474">
        <f>L35+L80+L91</f>
        <v>121114171</v>
      </c>
      <c r="M109" s="474">
        <f>M35+M80+M91</f>
        <v>0</v>
      </c>
      <c r="N109" s="33">
        <f>N35</f>
        <v>0</v>
      </c>
      <c r="O109" s="341"/>
      <c r="P109" s="341"/>
      <c r="Q109" s="283"/>
      <c r="R109" s="341"/>
      <c r="S109" s="474">
        <f>S35+S80+S91</f>
        <v>121100300</v>
      </c>
      <c r="T109" s="474">
        <f>T35+T80+T91</f>
        <v>121100300</v>
      </c>
      <c r="U109" s="474">
        <f>U35+U80+U91</f>
        <v>0</v>
      </c>
      <c r="V109" s="33">
        <f>V35</f>
        <v>0</v>
      </c>
    </row>
    <row r="110" spans="1:22" s="109" customFormat="1" x14ac:dyDescent="0.25">
      <c r="A110" s="175">
        <v>101</v>
      </c>
      <c r="B110" s="179"/>
      <c r="C110" s="180">
        <v>3</v>
      </c>
      <c r="D110" s="251"/>
      <c r="E110" s="251"/>
      <c r="F110" s="605" t="s">
        <v>23</v>
      </c>
      <c r="G110" s="606"/>
      <c r="H110" s="474">
        <f>H36</f>
        <v>10000000</v>
      </c>
      <c r="I110" s="474">
        <f>I36</f>
        <v>2000000</v>
      </c>
      <c r="J110" s="474">
        <f>J36</f>
        <v>8000000</v>
      </c>
      <c r="K110" s="33">
        <f>K36</f>
        <v>0</v>
      </c>
      <c r="L110" s="474">
        <f>L36</f>
        <v>2000000</v>
      </c>
      <c r="M110" s="474">
        <f>M36</f>
        <v>8000000</v>
      </c>
      <c r="N110" s="33">
        <f>N36</f>
        <v>0</v>
      </c>
      <c r="O110" s="377"/>
      <c r="P110" s="377"/>
      <c r="Q110" s="377"/>
      <c r="R110" s="377"/>
      <c r="S110" s="474">
        <f>S36</f>
        <v>24892565</v>
      </c>
      <c r="T110" s="474">
        <f>T36</f>
        <v>12492565</v>
      </c>
      <c r="U110" s="474">
        <f>U36</f>
        <v>12400000</v>
      </c>
      <c r="V110" s="33">
        <f>V36</f>
        <v>0</v>
      </c>
    </row>
    <row r="111" spans="1:22" s="109" customFormat="1" x14ac:dyDescent="0.25">
      <c r="A111" s="175">
        <v>102</v>
      </c>
      <c r="B111" s="179"/>
      <c r="C111" s="176">
        <v>4</v>
      </c>
      <c r="D111" s="246"/>
      <c r="E111" s="246"/>
      <c r="F111" s="246" t="s">
        <v>35</v>
      </c>
      <c r="G111" s="246"/>
      <c r="H111" s="474">
        <f t="shared" ref="H111:N111" si="60">H46</f>
        <v>0</v>
      </c>
      <c r="I111" s="474">
        <f t="shared" si="60"/>
        <v>0</v>
      </c>
      <c r="J111" s="474">
        <f t="shared" si="60"/>
        <v>0</v>
      </c>
      <c r="K111" s="33">
        <f t="shared" si="60"/>
        <v>0</v>
      </c>
      <c r="L111" s="474">
        <f t="shared" si="60"/>
        <v>0</v>
      </c>
      <c r="M111" s="474">
        <f t="shared" si="60"/>
        <v>0</v>
      </c>
      <c r="N111" s="33">
        <f t="shared" si="60"/>
        <v>0</v>
      </c>
      <c r="O111" s="195"/>
      <c r="P111" s="195"/>
      <c r="Q111" s="376"/>
      <c r="R111" s="195"/>
      <c r="S111" s="474">
        <f t="shared" ref="S111:V111" si="61">S46</f>
        <v>0</v>
      </c>
      <c r="T111" s="474">
        <f t="shared" si="61"/>
        <v>0</v>
      </c>
      <c r="U111" s="474">
        <f t="shared" si="61"/>
        <v>0</v>
      </c>
      <c r="V111" s="33">
        <f t="shared" si="61"/>
        <v>0</v>
      </c>
    </row>
    <row r="112" spans="1:22" s="109" customFormat="1" x14ac:dyDescent="0.25">
      <c r="A112" s="175">
        <v>103</v>
      </c>
      <c r="B112" s="179"/>
      <c r="C112" s="179"/>
      <c r="D112" s="251"/>
      <c r="E112" s="252" t="s">
        <v>19</v>
      </c>
      <c r="F112" s="52"/>
      <c r="G112" s="52"/>
      <c r="H112" s="43">
        <f t="shared" ref="H112:N112" si="62">SUM(H100+H107)</f>
        <v>994384727</v>
      </c>
      <c r="I112" s="43">
        <f t="shared" si="62"/>
        <v>959273550</v>
      </c>
      <c r="J112" s="43">
        <f t="shared" si="62"/>
        <v>35111177</v>
      </c>
      <c r="K112" s="71">
        <f t="shared" si="62"/>
        <v>0</v>
      </c>
      <c r="L112" s="43">
        <f t="shared" si="62"/>
        <v>959273550</v>
      </c>
      <c r="M112" s="43">
        <f t="shared" si="62"/>
        <v>35111177</v>
      </c>
      <c r="N112" s="71">
        <f t="shared" si="62"/>
        <v>0</v>
      </c>
      <c r="O112" s="195"/>
      <c r="P112" s="195"/>
      <c r="Q112" s="376"/>
      <c r="R112" s="195"/>
      <c r="S112" s="43">
        <f t="shared" ref="S112:V112" si="63">SUM(S100+S107)</f>
        <v>1212299118</v>
      </c>
      <c r="T112" s="43">
        <f t="shared" si="63"/>
        <v>1169049155</v>
      </c>
      <c r="U112" s="43">
        <f t="shared" si="63"/>
        <v>40878217</v>
      </c>
      <c r="V112" s="71">
        <f t="shared" si="63"/>
        <v>2371746</v>
      </c>
    </row>
    <row r="113" spans="1:22" s="109" customFormat="1" x14ac:dyDescent="0.25">
      <c r="A113" s="175">
        <v>104</v>
      </c>
      <c r="B113" s="188" t="s">
        <v>128</v>
      </c>
      <c r="C113" s="189"/>
      <c r="D113" s="255"/>
      <c r="E113" s="255"/>
      <c r="F113" s="256"/>
      <c r="G113" s="29"/>
      <c r="H113" s="29"/>
      <c r="I113" s="29"/>
      <c r="J113" s="29"/>
      <c r="K113" s="85"/>
      <c r="L113" s="29"/>
      <c r="M113" s="29"/>
      <c r="N113" s="85"/>
      <c r="O113" s="195"/>
      <c r="P113" s="195"/>
      <c r="Q113" s="376"/>
      <c r="R113" s="195"/>
      <c r="S113" s="29"/>
      <c r="T113" s="29"/>
      <c r="U113" s="29"/>
      <c r="V113" s="541"/>
    </row>
    <row r="114" spans="1:22" s="109" customFormat="1" x14ac:dyDescent="0.25">
      <c r="A114" s="175">
        <v>105</v>
      </c>
      <c r="B114" s="179"/>
      <c r="C114" s="179"/>
      <c r="D114" s="251"/>
      <c r="E114" s="257" t="s">
        <v>3</v>
      </c>
      <c r="F114" s="95"/>
      <c r="G114" s="95"/>
      <c r="H114" s="94">
        <f t="shared" ref="H114:N114" si="64">H50</f>
        <v>733304510</v>
      </c>
      <c r="I114" s="94">
        <f t="shared" si="64"/>
        <v>702539793</v>
      </c>
      <c r="J114" s="94">
        <f t="shared" si="64"/>
        <v>30764717</v>
      </c>
      <c r="K114" s="120">
        <f t="shared" si="64"/>
        <v>0</v>
      </c>
      <c r="L114" s="94">
        <f t="shared" si="64"/>
        <v>702539793</v>
      </c>
      <c r="M114" s="94">
        <f t="shared" si="64"/>
        <v>30764717</v>
      </c>
      <c r="N114" s="120">
        <f t="shared" si="64"/>
        <v>0</v>
      </c>
      <c r="O114" s="195"/>
      <c r="P114" s="195"/>
      <c r="Q114" s="376"/>
      <c r="R114" s="195"/>
      <c r="S114" s="94">
        <f t="shared" ref="S114:V114" si="65">S50</f>
        <v>940789053</v>
      </c>
      <c r="T114" s="94">
        <f t="shared" si="65"/>
        <v>904257296</v>
      </c>
      <c r="U114" s="94">
        <f t="shared" si="65"/>
        <v>36531757</v>
      </c>
      <c r="V114" s="120">
        <f t="shared" si="65"/>
        <v>0</v>
      </c>
    </row>
    <row r="115" spans="1:22" s="109" customFormat="1" x14ac:dyDescent="0.25">
      <c r="A115" s="175">
        <v>106</v>
      </c>
      <c r="B115" s="179"/>
      <c r="C115" s="176"/>
      <c r="D115" s="257"/>
      <c r="E115" s="257" t="s">
        <v>89</v>
      </c>
      <c r="F115" s="257"/>
      <c r="G115" s="257"/>
      <c r="H115" s="304">
        <f t="shared" ref="H115:N115" si="66">H62</f>
        <v>63088493</v>
      </c>
      <c r="I115" s="304">
        <f t="shared" si="66"/>
        <v>63088493</v>
      </c>
      <c r="J115" s="304">
        <f t="shared" si="66"/>
        <v>0</v>
      </c>
      <c r="K115" s="305">
        <f t="shared" si="66"/>
        <v>0</v>
      </c>
      <c r="L115" s="304">
        <f t="shared" si="66"/>
        <v>63088493</v>
      </c>
      <c r="M115" s="304">
        <f t="shared" si="66"/>
        <v>0</v>
      </c>
      <c r="N115" s="305">
        <f t="shared" si="66"/>
        <v>0</v>
      </c>
      <c r="O115" s="377"/>
      <c r="P115" s="377"/>
      <c r="Q115" s="377"/>
      <c r="R115" s="377"/>
      <c r="S115" s="304">
        <f t="shared" ref="S115:V115" si="67">S62</f>
        <v>69686730</v>
      </c>
      <c r="T115" s="304">
        <f t="shared" si="67"/>
        <v>67314984</v>
      </c>
      <c r="U115" s="304">
        <f t="shared" si="67"/>
        <v>0</v>
      </c>
      <c r="V115" s="305">
        <f t="shared" si="67"/>
        <v>2371746</v>
      </c>
    </row>
    <row r="116" spans="1:22" s="109" customFormat="1" x14ac:dyDescent="0.25">
      <c r="A116" s="175">
        <v>107</v>
      </c>
      <c r="B116" s="179"/>
      <c r="C116" s="179"/>
      <c r="D116" s="251"/>
      <c r="E116" s="257" t="s">
        <v>20</v>
      </c>
      <c r="F116" s="257"/>
      <c r="G116" s="257"/>
      <c r="H116" s="304">
        <f t="shared" ref="H116:N116" si="68">H71</f>
        <v>24516874</v>
      </c>
      <c r="I116" s="304">
        <f t="shared" si="68"/>
        <v>24516874</v>
      </c>
      <c r="J116" s="304">
        <f t="shared" si="68"/>
        <v>0</v>
      </c>
      <c r="K116" s="305">
        <f t="shared" si="68"/>
        <v>0</v>
      </c>
      <c r="L116" s="304">
        <f t="shared" si="68"/>
        <v>24516874</v>
      </c>
      <c r="M116" s="304">
        <f t="shared" si="68"/>
        <v>0</v>
      </c>
      <c r="N116" s="305">
        <f t="shared" si="68"/>
        <v>0</v>
      </c>
      <c r="O116" s="195"/>
      <c r="P116" s="195"/>
      <c r="Q116" s="376"/>
      <c r="R116" s="195"/>
      <c r="S116" s="304">
        <f t="shared" ref="S116:V116" si="69">S71</f>
        <v>28718990</v>
      </c>
      <c r="T116" s="304">
        <f t="shared" si="69"/>
        <v>28718990</v>
      </c>
      <c r="U116" s="304">
        <f t="shared" si="69"/>
        <v>0</v>
      </c>
      <c r="V116" s="305">
        <f t="shared" si="69"/>
        <v>0</v>
      </c>
    </row>
    <row r="117" spans="1:22" s="109" customFormat="1" x14ac:dyDescent="0.25">
      <c r="A117" s="175">
        <v>108</v>
      </c>
      <c r="B117" s="179"/>
      <c r="C117" s="179"/>
      <c r="D117" s="251"/>
      <c r="E117" s="258" t="s">
        <v>21</v>
      </c>
      <c r="F117" s="184"/>
      <c r="G117" s="251"/>
      <c r="H117" s="306">
        <f t="shared" ref="H117:N117" si="70">H82</f>
        <v>86834067</v>
      </c>
      <c r="I117" s="306">
        <f t="shared" si="70"/>
        <v>86834067</v>
      </c>
      <c r="J117" s="306">
        <f t="shared" si="70"/>
        <v>0</v>
      </c>
      <c r="K117" s="307">
        <f t="shared" si="70"/>
        <v>0</v>
      </c>
      <c r="L117" s="306">
        <f t="shared" si="70"/>
        <v>86834067</v>
      </c>
      <c r="M117" s="306">
        <f t="shared" si="70"/>
        <v>0</v>
      </c>
      <c r="N117" s="307">
        <f t="shared" si="70"/>
        <v>0</v>
      </c>
      <c r="O117" s="195"/>
      <c r="P117" s="195"/>
      <c r="Q117" s="376"/>
      <c r="R117" s="195"/>
      <c r="S117" s="306">
        <f t="shared" ref="S117:V117" si="71">S82</f>
        <v>87612292</v>
      </c>
      <c r="T117" s="306">
        <f t="shared" si="71"/>
        <v>87612292</v>
      </c>
      <c r="U117" s="306">
        <f t="shared" si="71"/>
        <v>0</v>
      </c>
      <c r="V117" s="307">
        <f t="shared" si="71"/>
        <v>0</v>
      </c>
    </row>
    <row r="118" spans="1:22" s="109" customFormat="1" x14ac:dyDescent="0.25">
      <c r="A118" s="175">
        <v>109</v>
      </c>
      <c r="B118" s="179"/>
      <c r="C118" s="179"/>
      <c r="D118" s="251"/>
      <c r="E118" s="194" t="s">
        <v>22</v>
      </c>
      <c r="F118" s="185"/>
      <c r="G118" s="185"/>
      <c r="H118" s="306">
        <f>H93</f>
        <v>86640783</v>
      </c>
      <c r="I118" s="306">
        <f>I93</f>
        <v>82294323</v>
      </c>
      <c r="J118" s="306">
        <f>J93</f>
        <v>4346460</v>
      </c>
      <c r="K118" s="307">
        <v>0</v>
      </c>
      <c r="L118" s="306">
        <f>L93</f>
        <v>82294323</v>
      </c>
      <c r="M118" s="306">
        <f>M93</f>
        <v>4346460</v>
      </c>
      <c r="N118" s="307">
        <v>0</v>
      </c>
      <c r="O118" s="195"/>
      <c r="P118" s="195"/>
      <c r="Q118" s="376"/>
      <c r="R118" s="195"/>
      <c r="S118" s="306">
        <f>S93</f>
        <v>85492053</v>
      </c>
      <c r="T118" s="306">
        <f>T93</f>
        <v>81145593</v>
      </c>
      <c r="U118" s="306">
        <f>U93</f>
        <v>4346460</v>
      </c>
      <c r="V118" s="307">
        <v>0</v>
      </c>
    </row>
    <row r="119" spans="1:22" s="109" customFormat="1" x14ac:dyDescent="0.25">
      <c r="A119" s="175">
        <v>110</v>
      </c>
      <c r="B119" s="179"/>
      <c r="C119" s="179"/>
      <c r="D119" s="251"/>
      <c r="E119" s="259" t="s">
        <v>19</v>
      </c>
      <c r="F119" s="259"/>
      <c r="G119" s="259"/>
      <c r="H119" s="273">
        <f>SUM(H114:H118)</f>
        <v>994384727</v>
      </c>
      <c r="I119" s="273">
        <f>SUM(I114:I118)</f>
        <v>959273550</v>
      </c>
      <c r="J119" s="273">
        <f>SUM(J114:J118)</f>
        <v>35111177</v>
      </c>
      <c r="K119" s="274">
        <f>SUM(K114:K117)</f>
        <v>0</v>
      </c>
      <c r="L119" s="273">
        <f>SUM(L114:L118)</f>
        <v>959273550</v>
      </c>
      <c r="M119" s="273">
        <f>SUM(M114:M118)</f>
        <v>35111177</v>
      </c>
      <c r="N119" s="274">
        <f>SUM(N114:N117)</f>
        <v>0</v>
      </c>
      <c r="O119" s="195"/>
      <c r="P119" s="195"/>
      <c r="Q119" s="376"/>
      <c r="R119" s="195"/>
      <c r="S119" s="273">
        <f>SUM(S114:S118)</f>
        <v>1212299118</v>
      </c>
      <c r="T119" s="273">
        <f>SUM(T114:T118)</f>
        <v>1169049155</v>
      </c>
      <c r="U119" s="273">
        <f>SUM(U114:U118)</f>
        <v>40878217</v>
      </c>
      <c r="V119" s="274">
        <f>SUM(V114:V117)</f>
        <v>2371746</v>
      </c>
    </row>
    <row r="120" spans="1:22" s="109" customFormat="1" x14ac:dyDescent="0.25">
      <c r="A120" s="175">
        <v>111</v>
      </c>
      <c r="B120" s="179"/>
      <c r="C120" s="179"/>
      <c r="D120" s="251"/>
      <c r="E120" s="260" t="s">
        <v>93</v>
      </c>
      <c r="F120" s="260"/>
      <c r="G120" s="260"/>
      <c r="H120" s="466">
        <f>I120+J120+K120</f>
        <v>227612373</v>
      </c>
      <c r="I120" s="466">
        <f>I30</f>
        <v>226266669</v>
      </c>
      <c r="J120" s="466">
        <f>J30</f>
        <v>1345704</v>
      </c>
      <c r="K120" s="307">
        <f>K30</f>
        <v>0</v>
      </c>
      <c r="L120" s="466">
        <v>226266669</v>
      </c>
      <c r="M120" s="466">
        <v>1345704</v>
      </c>
      <c r="N120" s="307">
        <f>N30</f>
        <v>0</v>
      </c>
      <c r="O120" s="195"/>
      <c r="P120" s="195"/>
      <c r="Q120" s="376"/>
      <c r="R120" s="195"/>
      <c r="S120" s="466">
        <f>T120+U120+V120</f>
        <v>232241072</v>
      </c>
      <c r="T120" s="466">
        <f>T30</f>
        <v>230895368</v>
      </c>
      <c r="U120" s="466">
        <f>U30</f>
        <v>1345704</v>
      </c>
      <c r="V120" s="307">
        <f>V30</f>
        <v>0</v>
      </c>
    </row>
    <row r="121" spans="1:22" s="109" customFormat="1" ht="17.25" thickBot="1" x14ac:dyDescent="0.3">
      <c r="A121" s="175">
        <v>112</v>
      </c>
      <c r="B121" s="190"/>
      <c r="C121" s="191"/>
      <c r="D121" s="191"/>
      <c r="E121" s="261" t="s">
        <v>129</v>
      </c>
      <c r="F121" s="191"/>
      <c r="G121" s="191"/>
      <c r="H121" s="469">
        <f>I121+J121+K121</f>
        <v>766772354</v>
      </c>
      <c r="I121" s="458">
        <f t="shared" ref="I121:N121" si="72">I119-I120</f>
        <v>733006881</v>
      </c>
      <c r="J121" s="458">
        <f t="shared" si="72"/>
        <v>33765473</v>
      </c>
      <c r="K121" s="308">
        <f t="shared" si="72"/>
        <v>0</v>
      </c>
      <c r="L121" s="458">
        <f t="shared" si="72"/>
        <v>733006881</v>
      </c>
      <c r="M121" s="458">
        <f t="shared" si="72"/>
        <v>33765473</v>
      </c>
      <c r="N121" s="308">
        <f t="shared" si="72"/>
        <v>0</v>
      </c>
      <c r="O121" s="373"/>
      <c r="P121" s="373"/>
      <c r="Q121" s="378"/>
      <c r="R121" s="373"/>
      <c r="S121" s="469">
        <f>T121+U121+V121</f>
        <v>980058046</v>
      </c>
      <c r="T121" s="458">
        <f>T119-T120</f>
        <v>938153787</v>
      </c>
      <c r="U121" s="458">
        <f>U119-U120</f>
        <v>39532513</v>
      </c>
      <c r="V121" s="308">
        <f>V119-V120</f>
        <v>2371746</v>
      </c>
    </row>
    <row r="122" spans="1:22" s="109" customFormat="1" ht="17.25" thickTop="1" x14ac:dyDescent="0.25">
      <c r="A122" s="175">
        <v>113</v>
      </c>
      <c r="B122" s="185"/>
      <c r="C122" s="185"/>
      <c r="D122" s="185"/>
      <c r="E122" s="262" t="s">
        <v>130</v>
      </c>
      <c r="F122" s="262"/>
      <c r="G122" s="262"/>
      <c r="H122" s="262">
        <f t="shared" ref="H122:N122" si="73">H123+H124+H125+H126+H127</f>
        <v>81</v>
      </c>
      <c r="I122" s="467">
        <f t="shared" si="73"/>
        <v>80</v>
      </c>
      <c r="J122" s="262">
        <f t="shared" si="73"/>
        <v>1</v>
      </c>
      <c r="K122" s="262">
        <f t="shared" si="73"/>
        <v>0</v>
      </c>
      <c r="L122" s="467">
        <f t="shared" si="73"/>
        <v>80</v>
      </c>
      <c r="M122" s="262">
        <f t="shared" si="73"/>
        <v>1</v>
      </c>
      <c r="N122" s="262">
        <f t="shared" si="73"/>
        <v>0</v>
      </c>
      <c r="O122" s="380">
        <f t="shared" ref="O122:R122" si="74">SUM(O108+O109+O110+O115)</f>
        <v>0</v>
      </c>
      <c r="P122" s="380">
        <f t="shared" si="74"/>
        <v>0</v>
      </c>
      <c r="Q122" s="380">
        <f t="shared" si="74"/>
        <v>0</v>
      </c>
      <c r="R122" s="381">
        <f t="shared" si="74"/>
        <v>0</v>
      </c>
      <c r="S122" s="262">
        <f t="shared" ref="S122:V122" si="75">S123+S124+S125+S126+S127</f>
        <v>82</v>
      </c>
      <c r="T122" s="467">
        <f t="shared" si="75"/>
        <v>81</v>
      </c>
      <c r="U122" s="262">
        <f t="shared" si="75"/>
        <v>1</v>
      </c>
      <c r="V122" s="467">
        <f t="shared" si="75"/>
        <v>0</v>
      </c>
    </row>
    <row r="123" spans="1:22" s="109" customFormat="1" x14ac:dyDescent="0.25">
      <c r="A123" s="175">
        <v>114</v>
      </c>
      <c r="B123" s="185"/>
      <c r="C123" s="185"/>
      <c r="D123" s="185"/>
      <c r="E123" s="185"/>
      <c r="F123" s="382" t="s">
        <v>131</v>
      </c>
      <c r="G123" s="382"/>
      <c r="H123" s="383">
        <f>I123+J123+K123</f>
        <v>10</v>
      </c>
      <c r="I123" s="383">
        <f t="shared" ref="I123:N123" si="76">I63</f>
        <v>10</v>
      </c>
      <c r="J123" s="383">
        <f t="shared" si="76"/>
        <v>0</v>
      </c>
      <c r="K123" s="383">
        <f t="shared" si="76"/>
        <v>0</v>
      </c>
      <c r="L123" s="383">
        <f t="shared" si="76"/>
        <v>10</v>
      </c>
      <c r="M123" s="383">
        <f t="shared" si="76"/>
        <v>0</v>
      </c>
      <c r="N123" s="383">
        <f t="shared" si="76"/>
        <v>0</v>
      </c>
      <c r="O123" s="385"/>
      <c r="P123" s="385"/>
      <c r="Q123" s="386"/>
      <c r="R123" s="387"/>
      <c r="S123" s="383">
        <f>T123+U123+V123</f>
        <v>11</v>
      </c>
      <c r="T123" s="383">
        <f>T63</f>
        <v>11</v>
      </c>
      <c r="U123" s="383">
        <f>U63</f>
        <v>0</v>
      </c>
      <c r="V123" s="542">
        <f>V63</f>
        <v>0</v>
      </c>
    </row>
    <row r="124" spans="1:22" s="109" customFormat="1" x14ac:dyDescent="0.25">
      <c r="A124" s="175">
        <v>115</v>
      </c>
      <c r="B124" s="185"/>
      <c r="C124" s="185"/>
      <c r="D124" s="185"/>
      <c r="E124" s="388"/>
      <c r="F124" s="251" t="s">
        <v>132</v>
      </c>
      <c r="G124" s="251"/>
      <c r="H124" s="383">
        <f t="shared" ref="H124:H127" si="77">I124+J124+K124</f>
        <v>33</v>
      </c>
      <c r="I124" s="465">
        <f t="shared" ref="I124:N124" si="78">I52+I72+I83+I94</f>
        <v>33</v>
      </c>
      <c r="J124" s="465">
        <f t="shared" si="78"/>
        <v>0</v>
      </c>
      <c r="K124" s="465">
        <f t="shared" si="78"/>
        <v>0</v>
      </c>
      <c r="L124" s="465">
        <f t="shared" si="78"/>
        <v>33</v>
      </c>
      <c r="M124" s="465">
        <f t="shared" si="78"/>
        <v>0</v>
      </c>
      <c r="N124" s="465">
        <f t="shared" si="78"/>
        <v>0</v>
      </c>
      <c r="O124" s="389"/>
      <c r="P124" s="389"/>
      <c r="Q124" s="29"/>
      <c r="R124" s="390"/>
      <c r="S124" s="383">
        <f t="shared" ref="S124:S127" si="79">T124+U124+V124</f>
        <v>33</v>
      </c>
      <c r="T124" s="465">
        <f>T52+T72+T83+T94</f>
        <v>33</v>
      </c>
      <c r="U124" s="465">
        <f>U52+U72+U83+U94</f>
        <v>0</v>
      </c>
      <c r="V124" s="465">
        <f>V52+V72+V83+V94</f>
        <v>0</v>
      </c>
    </row>
    <row r="125" spans="1:22" s="109" customFormat="1" x14ac:dyDescent="0.25">
      <c r="A125" s="175">
        <v>116</v>
      </c>
      <c r="B125" s="325"/>
      <c r="C125" s="325"/>
      <c r="D125" s="325"/>
      <c r="E125" s="325"/>
      <c r="F125" s="327" t="s">
        <v>133</v>
      </c>
      <c r="G125" s="327"/>
      <c r="H125" s="383">
        <f t="shared" si="77"/>
        <v>14</v>
      </c>
      <c r="I125" s="327">
        <f t="shared" ref="I125:N125" si="80">I53+I95</f>
        <v>13</v>
      </c>
      <c r="J125" s="327">
        <f t="shared" si="80"/>
        <v>1</v>
      </c>
      <c r="K125" s="327">
        <f t="shared" si="80"/>
        <v>0</v>
      </c>
      <c r="L125" s="327">
        <f t="shared" si="80"/>
        <v>13</v>
      </c>
      <c r="M125" s="327">
        <f t="shared" si="80"/>
        <v>1</v>
      </c>
      <c r="N125" s="327">
        <f t="shared" si="80"/>
        <v>0</v>
      </c>
      <c r="O125" s="389"/>
      <c r="P125" s="389"/>
      <c r="Q125" s="29"/>
      <c r="R125" s="390"/>
      <c r="S125" s="383">
        <f t="shared" si="79"/>
        <v>14</v>
      </c>
      <c r="T125" s="327">
        <f>T53+T95</f>
        <v>13</v>
      </c>
      <c r="U125" s="327">
        <f>U53+U95</f>
        <v>1</v>
      </c>
      <c r="V125" s="465">
        <f>V53+V95</f>
        <v>0</v>
      </c>
    </row>
    <row r="126" spans="1:22" s="109" customFormat="1" x14ac:dyDescent="0.25">
      <c r="A126" s="175">
        <v>117</v>
      </c>
      <c r="B126" s="325"/>
      <c r="C126" s="325"/>
      <c r="D126" s="325"/>
      <c r="E126" s="325"/>
      <c r="F126" s="620" t="s">
        <v>135</v>
      </c>
      <c r="G126" s="621"/>
      <c r="H126" s="383">
        <f t="shared" si="77"/>
        <v>1</v>
      </c>
      <c r="I126" s="327">
        <f t="shared" ref="I126:N126" si="81">I51</f>
        <v>1</v>
      </c>
      <c r="J126" s="327">
        <f t="shared" si="81"/>
        <v>0</v>
      </c>
      <c r="K126" s="327">
        <f t="shared" si="81"/>
        <v>0</v>
      </c>
      <c r="L126" s="327">
        <f t="shared" si="81"/>
        <v>1</v>
      </c>
      <c r="M126" s="327">
        <f t="shared" si="81"/>
        <v>0</v>
      </c>
      <c r="N126" s="327">
        <f t="shared" si="81"/>
        <v>0</v>
      </c>
      <c r="O126" s="389"/>
      <c r="P126" s="389"/>
      <c r="Q126" s="29"/>
      <c r="R126" s="390"/>
      <c r="S126" s="383">
        <f t="shared" si="79"/>
        <v>1</v>
      </c>
      <c r="T126" s="327">
        <f>T51</f>
        <v>1</v>
      </c>
      <c r="U126" s="327">
        <f>U51</f>
        <v>0</v>
      </c>
      <c r="V126" s="465">
        <f>V51</f>
        <v>0</v>
      </c>
    </row>
    <row r="127" spans="1:22" s="109" customFormat="1" x14ac:dyDescent="0.25">
      <c r="A127" s="175">
        <v>118</v>
      </c>
      <c r="B127" s="391"/>
      <c r="C127" s="391"/>
      <c r="D127" s="391"/>
      <c r="E127" s="391"/>
      <c r="F127" s="327" t="s">
        <v>125</v>
      </c>
      <c r="G127" s="327"/>
      <c r="H127" s="383">
        <f t="shared" si="77"/>
        <v>23</v>
      </c>
      <c r="I127" s="327">
        <f t="shared" ref="I127:N127" si="82">I54</f>
        <v>23</v>
      </c>
      <c r="J127" s="327">
        <f t="shared" si="82"/>
        <v>0</v>
      </c>
      <c r="K127" s="327">
        <f t="shared" si="82"/>
        <v>0</v>
      </c>
      <c r="L127" s="327">
        <f t="shared" si="82"/>
        <v>23</v>
      </c>
      <c r="M127" s="327">
        <f t="shared" si="82"/>
        <v>0</v>
      </c>
      <c r="N127" s="327">
        <f t="shared" si="82"/>
        <v>0</v>
      </c>
      <c r="O127" s="393"/>
      <c r="P127" s="393"/>
      <c r="Q127" s="394"/>
      <c r="R127" s="395"/>
      <c r="S127" s="383">
        <f t="shared" si="79"/>
        <v>23</v>
      </c>
      <c r="T127" s="327">
        <f>T54</f>
        <v>23</v>
      </c>
      <c r="U127" s="327">
        <f>U54</f>
        <v>0</v>
      </c>
      <c r="V127" s="465">
        <f>V54</f>
        <v>0</v>
      </c>
    </row>
    <row r="128" spans="1:22" s="109" customFormat="1" x14ac:dyDescent="0.25">
      <c r="A128" s="315"/>
      <c r="B128" s="391"/>
      <c r="C128" s="391"/>
      <c r="D128" s="391"/>
      <c r="E128" s="391"/>
      <c r="F128" s="391"/>
      <c r="G128" s="391"/>
      <c r="H128" s="391"/>
      <c r="I128" s="391"/>
      <c r="J128" s="391"/>
      <c r="K128" s="391"/>
      <c r="L128" s="392"/>
      <c r="M128" s="393"/>
      <c r="N128" s="393"/>
      <c r="O128" s="393"/>
      <c r="P128" s="393"/>
      <c r="Q128" s="394"/>
      <c r="R128" s="395"/>
    </row>
    <row r="129" spans="1:18" s="109" customFormat="1" x14ac:dyDescent="0.25">
      <c r="A129" s="315"/>
      <c r="B129" s="192"/>
      <c r="C129" s="372"/>
      <c r="D129" s="192"/>
      <c r="E129" s="192"/>
      <c r="F129" s="192"/>
      <c r="G129" s="192"/>
      <c r="H129" s="192"/>
      <c r="I129" s="192"/>
      <c r="J129" s="192"/>
      <c r="K129" s="192"/>
      <c r="L129" s="396"/>
      <c r="M129" s="397"/>
      <c r="N129" s="397"/>
      <c r="O129" s="397"/>
      <c r="P129" s="397"/>
      <c r="Q129" s="397"/>
      <c r="R129" s="397"/>
    </row>
    <row r="130" spans="1:18" s="109" customFormat="1" x14ac:dyDescent="0.25">
      <c r="A130" s="31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384"/>
      <c r="M130" s="389"/>
      <c r="N130" s="389"/>
      <c r="O130" s="389"/>
      <c r="P130" s="389"/>
      <c r="Q130" s="398"/>
      <c r="R130" s="390"/>
    </row>
    <row r="131" spans="1:18" s="109" customFormat="1" x14ac:dyDescent="0.25">
      <c r="A131" s="31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384"/>
      <c r="M131" s="389"/>
      <c r="N131" s="389"/>
      <c r="O131" s="389"/>
      <c r="P131" s="389"/>
      <c r="Q131" s="398"/>
      <c r="R131" s="390"/>
    </row>
    <row r="132" spans="1:18" s="109" customFormat="1" x14ac:dyDescent="0.25">
      <c r="A132" s="31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384"/>
      <c r="M132" s="389"/>
      <c r="N132" s="389"/>
      <c r="O132" s="389"/>
      <c r="P132" s="389"/>
      <c r="Q132" s="398"/>
      <c r="R132" s="390"/>
    </row>
    <row r="133" spans="1:18" s="109" customFormat="1" x14ac:dyDescent="0.25">
      <c r="A133" s="31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384"/>
      <c r="M133" s="389"/>
      <c r="N133" s="389"/>
      <c r="O133" s="389"/>
      <c r="P133" s="389"/>
      <c r="Q133" s="97"/>
      <c r="R133" s="390"/>
    </row>
    <row r="134" spans="1:18" s="109" customFormat="1" x14ac:dyDescent="0.25">
      <c r="A134" s="315"/>
      <c r="B134" s="185"/>
      <c r="C134" s="372"/>
      <c r="D134" s="372"/>
      <c r="E134" s="372"/>
      <c r="F134" s="372"/>
      <c r="G134" s="372"/>
      <c r="H134" s="372"/>
      <c r="I134" s="372"/>
      <c r="J134" s="372"/>
      <c r="K134" s="372"/>
      <c r="L134" s="399"/>
      <c r="M134" s="400"/>
      <c r="N134" s="400"/>
      <c r="O134" s="400"/>
      <c r="P134" s="400"/>
      <c r="Q134" s="401"/>
      <c r="R134" s="402"/>
    </row>
    <row r="135" spans="1:18" s="168" customFormat="1" x14ac:dyDescent="0.25">
      <c r="A135" s="315"/>
      <c r="B135" s="403"/>
      <c r="C135" s="403"/>
      <c r="D135" s="375"/>
      <c r="E135" s="375"/>
      <c r="F135" s="375"/>
      <c r="G135" s="375"/>
      <c r="H135" s="375"/>
      <c r="I135" s="375"/>
      <c r="J135" s="375"/>
      <c r="K135" s="375"/>
      <c r="L135" s="404"/>
      <c r="M135" s="405"/>
      <c r="N135" s="405"/>
      <c r="O135" s="405"/>
      <c r="P135" s="405"/>
      <c r="Q135" s="405"/>
      <c r="R135" s="405"/>
    </row>
    <row r="136" spans="1:18" s="109" customFormat="1" x14ac:dyDescent="0.25">
      <c r="A136" s="315"/>
      <c r="B136" s="325"/>
      <c r="C136" s="185"/>
      <c r="D136" s="185"/>
      <c r="E136" s="185"/>
      <c r="L136" s="384"/>
      <c r="M136" s="389"/>
      <c r="N136" s="389"/>
      <c r="O136" s="389"/>
      <c r="P136" s="389"/>
      <c r="Q136" s="97"/>
      <c r="R136" s="390"/>
    </row>
    <row r="137" spans="1:18" s="109" customFormat="1" x14ac:dyDescent="0.25">
      <c r="A137" s="315"/>
      <c r="B137" s="325"/>
      <c r="C137" s="185"/>
      <c r="D137" s="185"/>
      <c r="E137" s="185"/>
      <c r="L137" s="384"/>
      <c r="M137" s="389"/>
      <c r="N137" s="389"/>
      <c r="O137" s="389"/>
      <c r="P137" s="389"/>
      <c r="Q137" s="97"/>
      <c r="R137" s="390"/>
    </row>
    <row r="138" spans="1:18" s="109" customFormat="1" x14ac:dyDescent="0.25">
      <c r="A138" s="315"/>
      <c r="B138" s="325"/>
      <c r="C138" s="185"/>
      <c r="D138" s="185"/>
      <c r="E138" s="406"/>
      <c r="F138" s="406"/>
      <c r="G138" s="406"/>
      <c r="H138" s="406"/>
      <c r="I138" s="406"/>
      <c r="J138" s="406"/>
      <c r="K138" s="406"/>
      <c r="L138" s="407"/>
      <c r="M138" s="408"/>
      <c r="N138" s="408"/>
      <c r="O138" s="408"/>
      <c r="P138" s="408"/>
      <c r="Q138" s="408"/>
      <c r="R138" s="409"/>
    </row>
    <row r="139" spans="1:18" s="109" customFormat="1" x14ac:dyDescent="0.25">
      <c r="A139" s="315"/>
      <c r="B139" s="325"/>
      <c r="C139" s="185"/>
      <c r="D139" s="185"/>
      <c r="E139" s="372"/>
      <c r="F139" s="379"/>
      <c r="G139" s="379"/>
      <c r="H139" s="379"/>
      <c r="I139" s="379"/>
      <c r="J139" s="379"/>
      <c r="K139" s="379"/>
      <c r="L139" s="410"/>
      <c r="M139" s="411"/>
      <c r="N139" s="411"/>
      <c r="O139" s="411"/>
      <c r="P139" s="411"/>
      <c r="Q139" s="411"/>
      <c r="R139" s="412"/>
    </row>
    <row r="140" spans="1:18" s="109" customFormat="1" x14ac:dyDescent="0.25">
      <c r="A140" s="315"/>
      <c r="B140" s="325"/>
      <c r="C140" s="413"/>
      <c r="D140" s="185"/>
      <c r="E140" s="379"/>
      <c r="F140" s="379"/>
      <c r="G140" s="379"/>
      <c r="H140" s="379"/>
      <c r="I140" s="379"/>
      <c r="J140" s="379"/>
      <c r="K140" s="379"/>
      <c r="L140" s="414"/>
      <c r="M140" s="408"/>
      <c r="N140" s="408"/>
      <c r="O140" s="408"/>
      <c r="P140" s="408"/>
      <c r="Q140" s="408"/>
      <c r="R140" s="409"/>
    </row>
    <row r="141" spans="1:18" s="109" customFormat="1" x14ac:dyDescent="0.25">
      <c r="A141" s="315"/>
      <c r="B141" s="325"/>
      <c r="C141" s="413"/>
      <c r="D141" s="185"/>
      <c r="E141" s="379"/>
      <c r="F141" s="379"/>
      <c r="G141" s="379"/>
      <c r="H141" s="379"/>
      <c r="I141" s="379"/>
      <c r="J141" s="379"/>
      <c r="K141" s="379"/>
      <c r="L141" s="414"/>
      <c r="M141" s="408"/>
      <c r="N141" s="408"/>
      <c r="O141" s="408"/>
      <c r="P141" s="408"/>
      <c r="Q141" s="408"/>
      <c r="R141" s="409"/>
    </row>
    <row r="142" spans="1:18" s="109" customFormat="1" x14ac:dyDescent="0.25">
      <c r="A142" s="315"/>
      <c r="B142" s="325"/>
      <c r="C142" s="413"/>
      <c r="D142" s="185"/>
      <c r="E142" s="379"/>
      <c r="F142" s="379"/>
      <c r="G142" s="379"/>
      <c r="H142" s="379"/>
      <c r="I142" s="379"/>
      <c r="J142" s="379"/>
      <c r="K142" s="379"/>
      <c r="L142" s="415"/>
      <c r="M142" s="416"/>
      <c r="N142" s="416"/>
      <c r="O142" s="416"/>
      <c r="P142" s="416"/>
      <c r="Q142" s="416"/>
      <c r="R142" s="417"/>
    </row>
    <row r="143" spans="1:18" s="109" customFormat="1" x14ac:dyDescent="0.25">
      <c r="A143" s="315"/>
      <c r="B143" s="325"/>
      <c r="C143" s="185"/>
      <c r="D143" s="185"/>
      <c r="E143" s="379"/>
      <c r="F143" s="379"/>
      <c r="G143" s="379"/>
      <c r="H143" s="379"/>
      <c r="I143" s="379"/>
      <c r="J143" s="379"/>
      <c r="K143" s="379"/>
      <c r="L143" s="418"/>
      <c r="M143" s="408"/>
      <c r="N143" s="408"/>
      <c r="O143" s="408"/>
      <c r="P143" s="408"/>
      <c r="Q143" s="408"/>
      <c r="R143" s="409"/>
    </row>
    <row r="144" spans="1:18" s="109" customFormat="1" x14ac:dyDescent="0.25">
      <c r="A144" s="315"/>
      <c r="B144" s="325"/>
      <c r="C144" s="185"/>
      <c r="D144" s="185"/>
      <c r="E144" s="379"/>
      <c r="F144" s="379"/>
      <c r="G144" s="379"/>
      <c r="H144" s="379"/>
      <c r="I144" s="379"/>
      <c r="J144" s="379"/>
      <c r="K144" s="379"/>
      <c r="L144" s="418"/>
      <c r="M144" s="408"/>
      <c r="N144" s="408"/>
      <c r="O144" s="408"/>
      <c r="P144" s="408"/>
      <c r="Q144" s="408"/>
      <c r="R144" s="409"/>
    </row>
    <row r="145" spans="1:18" s="109" customFormat="1" x14ac:dyDescent="0.25">
      <c r="A145" s="315"/>
      <c r="B145" s="325"/>
      <c r="C145" s="185"/>
      <c r="D145" s="185"/>
      <c r="E145" s="185"/>
      <c r="L145" s="418"/>
      <c r="M145" s="389"/>
      <c r="N145" s="389"/>
      <c r="O145" s="389"/>
      <c r="P145" s="389"/>
      <c r="Q145" s="97"/>
      <c r="R145" s="390"/>
    </row>
    <row r="146" spans="1:18" s="109" customFormat="1" x14ac:dyDescent="0.25">
      <c r="A146" s="315"/>
      <c r="B146" s="325"/>
      <c r="C146" s="185"/>
      <c r="D146" s="185"/>
      <c r="E146" s="185"/>
      <c r="L146" s="418"/>
      <c r="M146" s="389"/>
      <c r="N146" s="389"/>
      <c r="O146" s="389"/>
      <c r="P146" s="389"/>
      <c r="Q146" s="97"/>
      <c r="R146" s="390"/>
    </row>
    <row r="147" spans="1:18" s="109" customFormat="1" x14ac:dyDescent="0.25">
      <c r="A147" s="315"/>
      <c r="B147" s="325"/>
      <c r="C147" s="372"/>
      <c r="D147" s="372"/>
      <c r="E147" s="372"/>
      <c r="F147" s="372"/>
      <c r="G147" s="372"/>
      <c r="H147" s="372"/>
      <c r="I147" s="372"/>
      <c r="J147" s="372"/>
      <c r="K147" s="372"/>
      <c r="L147" s="410"/>
      <c r="M147" s="400"/>
      <c r="N147" s="400"/>
      <c r="O147" s="400"/>
      <c r="P147" s="400"/>
      <c r="Q147" s="401"/>
      <c r="R147" s="402"/>
    </row>
    <row r="148" spans="1:18" s="109" customFormat="1" x14ac:dyDescent="0.25">
      <c r="A148" s="315"/>
      <c r="B148" s="419"/>
      <c r="C148" s="419"/>
      <c r="D148" s="419"/>
      <c r="E148" s="419"/>
      <c r="F148" s="419"/>
      <c r="G148" s="419"/>
      <c r="H148" s="419"/>
      <c r="I148" s="419"/>
      <c r="J148" s="419"/>
      <c r="K148" s="419"/>
      <c r="L148" s="407"/>
      <c r="M148" s="385"/>
      <c r="N148" s="385"/>
      <c r="O148" s="385"/>
      <c r="P148" s="385"/>
      <c r="Q148" s="386"/>
      <c r="R148" s="387"/>
    </row>
    <row r="149" spans="1:18" s="109" customFormat="1" x14ac:dyDescent="0.25">
      <c r="A149" s="315"/>
      <c r="B149" s="419"/>
      <c r="C149" s="419"/>
      <c r="D149" s="419"/>
      <c r="E149" s="419"/>
      <c r="F149" s="419"/>
      <c r="G149" s="419"/>
      <c r="H149" s="419"/>
      <c r="I149" s="419"/>
      <c r="J149" s="419"/>
      <c r="K149" s="419"/>
      <c r="L149" s="418"/>
      <c r="M149" s="389"/>
      <c r="N149" s="389"/>
      <c r="O149" s="389"/>
      <c r="P149" s="389"/>
      <c r="Q149" s="97"/>
      <c r="R149" s="390"/>
    </row>
    <row r="150" spans="1:18" s="109" customFormat="1" x14ac:dyDescent="0.25">
      <c r="A150" s="315"/>
      <c r="B150" s="419"/>
      <c r="C150" s="419"/>
      <c r="D150" s="419"/>
      <c r="E150" s="419"/>
      <c r="F150" s="419"/>
      <c r="G150" s="419"/>
      <c r="H150" s="419"/>
      <c r="I150" s="419"/>
      <c r="J150" s="419"/>
      <c r="K150" s="419"/>
      <c r="L150" s="418"/>
      <c r="M150" s="389"/>
      <c r="N150" s="389"/>
      <c r="O150" s="389"/>
      <c r="P150" s="389"/>
      <c r="Q150" s="29"/>
      <c r="R150" s="390"/>
    </row>
    <row r="151" spans="1:18" s="109" customFormat="1" x14ac:dyDescent="0.25">
      <c r="A151" s="315"/>
      <c r="B151" s="413"/>
      <c r="C151" s="185"/>
      <c r="D151" s="185"/>
      <c r="E151" s="185"/>
      <c r="F151" s="420"/>
      <c r="G151" s="420"/>
      <c r="H151" s="420"/>
      <c r="I151" s="420"/>
      <c r="J151" s="420"/>
      <c r="K151" s="420"/>
      <c r="L151" s="421"/>
      <c r="M151" s="422"/>
      <c r="N151" s="422"/>
      <c r="O151" s="422"/>
      <c r="P151" s="422"/>
      <c r="Q151" s="422"/>
      <c r="R151" s="423"/>
    </row>
    <row r="152" spans="1:18" s="109" customFormat="1" x14ac:dyDescent="0.25">
      <c r="A152" s="315"/>
      <c r="B152" s="325"/>
      <c r="C152" s="372"/>
      <c r="D152" s="192"/>
      <c r="E152" s="192"/>
      <c r="F152" s="192"/>
      <c r="G152" s="192"/>
      <c r="H152" s="192"/>
      <c r="I152" s="192"/>
      <c r="J152" s="192"/>
      <c r="K152" s="192"/>
      <c r="L152" s="265"/>
      <c r="M152" s="270"/>
      <c r="N152" s="270"/>
      <c r="O152" s="270"/>
      <c r="P152" s="270"/>
      <c r="Q152" s="270"/>
      <c r="R152" s="397"/>
    </row>
    <row r="153" spans="1:18" s="109" customFormat="1" x14ac:dyDescent="0.25">
      <c r="A153" s="315"/>
      <c r="B153" s="391"/>
      <c r="C153" s="372"/>
      <c r="D153" s="192"/>
      <c r="E153" s="192"/>
      <c r="F153" s="192"/>
      <c r="G153" s="192"/>
      <c r="H153" s="192"/>
      <c r="I153" s="192"/>
      <c r="J153" s="192"/>
      <c r="K153" s="192"/>
      <c r="L153" s="265"/>
      <c r="M153" s="270"/>
      <c r="N153" s="270"/>
      <c r="O153" s="270"/>
      <c r="P153" s="270"/>
      <c r="Q153" s="270"/>
      <c r="R153" s="397"/>
    </row>
    <row r="154" spans="1:18" s="109" customFormat="1" x14ac:dyDescent="0.25">
      <c r="A154" s="315"/>
      <c r="B154" s="391"/>
      <c r="C154" s="372"/>
      <c r="D154" s="192"/>
      <c r="E154" s="192"/>
      <c r="F154" s="192"/>
      <c r="G154" s="192"/>
      <c r="H154" s="192"/>
      <c r="I154" s="192"/>
      <c r="J154" s="192"/>
      <c r="K154" s="192"/>
      <c r="L154" s="265"/>
      <c r="M154" s="270"/>
      <c r="N154" s="270"/>
      <c r="O154" s="270"/>
      <c r="P154" s="270"/>
      <c r="Q154" s="270"/>
      <c r="R154" s="397"/>
    </row>
    <row r="155" spans="1:18" s="109" customFormat="1" x14ac:dyDescent="0.25">
      <c r="A155" s="315"/>
      <c r="B155" s="192"/>
      <c r="C155" s="192"/>
      <c r="D155" s="185"/>
      <c r="E155" s="185"/>
      <c r="F155" s="185"/>
      <c r="G155" s="185"/>
      <c r="H155" s="185"/>
      <c r="I155" s="185"/>
      <c r="J155" s="185"/>
      <c r="K155" s="185"/>
      <c r="L155" s="353"/>
      <c r="M155" s="342"/>
      <c r="N155" s="342"/>
      <c r="O155" s="342"/>
      <c r="P155" s="342"/>
      <c r="Q155" s="342"/>
      <c r="R155" s="333"/>
    </row>
    <row r="156" spans="1:18" s="109" customFormat="1" x14ac:dyDescent="0.25">
      <c r="A156" s="31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353"/>
      <c r="M156" s="342"/>
      <c r="N156" s="342"/>
      <c r="O156" s="342"/>
      <c r="P156" s="342"/>
      <c r="Q156" s="342"/>
      <c r="R156" s="333"/>
    </row>
    <row r="157" spans="1:18" s="109" customFormat="1" x14ac:dyDescent="0.25">
      <c r="A157" s="31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353"/>
      <c r="M157" s="342"/>
      <c r="N157" s="342"/>
      <c r="O157" s="342"/>
      <c r="P157" s="342"/>
      <c r="Q157" s="342"/>
      <c r="R157" s="333"/>
    </row>
    <row r="158" spans="1:18" s="109" customFormat="1" x14ac:dyDescent="0.25">
      <c r="A158" s="31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353"/>
      <c r="M158" s="342"/>
      <c r="N158" s="342"/>
      <c r="O158" s="342"/>
      <c r="P158" s="342"/>
      <c r="Q158" s="342"/>
      <c r="R158" s="333"/>
    </row>
    <row r="159" spans="1:18" s="109" customFormat="1" x14ac:dyDescent="0.25">
      <c r="A159" s="315"/>
      <c r="B159" s="185"/>
      <c r="C159" s="413"/>
      <c r="D159" s="192"/>
      <c r="E159" s="192"/>
      <c r="F159" s="192"/>
      <c r="G159" s="192"/>
      <c r="H159" s="192"/>
      <c r="I159" s="192"/>
      <c r="J159" s="192"/>
      <c r="K159" s="192"/>
      <c r="L159" s="265"/>
      <c r="M159" s="270"/>
      <c r="N159" s="270"/>
      <c r="O159" s="270"/>
      <c r="P159" s="270"/>
      <c r="Q159" s="270"/>
      <c r="R159" s="397"/>
    </row>
    <row r="160" spans="1:18" s="109" customFormat="1" x14ac:dyDescent="0.25">
      <c r="A160" s="315"/>
      <c r="B160" s="192"/>
      <c r="C160" s="413"/>
      <c r="D160" s="192"/>
      <c r="E160" s="192"/>
      <c r="F160" s="192"/>
      <c r="G160" s="192"/>
      <c r="H160" s="192"/>
      <c r="I160" s="192"/>
      <c r="J160" s="192"/>
      <c r="K160" s="192"/>
      <c r="L160" s="265"/>
      <c r="M160" s="270"/>
      <c r="N160" s="270"/>
      <c r="O160" s="270"/>
      <c r="P160" s="270"/>
      <c r="Q160" s="270"/>
      <c r="R160" s="397"/>
    </row>
    <row r="161" spans="1:18" s="109" customFormat="1" x14ac:dyDescent="0.25">
      <c r="A161" s="315"/>
      <c r="B161" s="325"/>
      <c r="C161" s="413"/>
      <c r="D161" s="192"/>
      <c r="E161" s="192"/>
      <c r="F161" s="192"/>
      <c r="G161" s="192"/>
      <c r="H161" s="192"/>
      <c r="I161" s="192"/>
      <c r="J161" s="192"/>
      <c r="K161" s="192"/>
      <c r="L161" s="265"/>
      <c r="M161" s="270"/>
      <c r="N161" s="270"/>
      <c r="O161" s="270"/>
      <c r="P161" s="270"/>
      <c r="Q161" s="270"/>
      <c r="R161" s="397"/>
    </row>
    <row r="162" spans="1:18" s="168" customFormat="1" x14ac:dyDescent="0.25">
      <c r="A162" s="315"/>
      <c r="B162" s="403"/>
      <c r="C162" s="413"/>
      <c r="D162" s="192"/>
      <c r="E162" s="192"/>
      <c r="F162" s="192"/>
      <c r="G162" s="192"/>
      <c r="H162" s="192"/>
      <c r="I162" s="192"/>
      <c r="J162" s="192"/>
      <c r="K162" s="192"/>
      <c r="L162" s="265"/>
      <c r="M162" s="270"/>
      <c r="N162" s="270"/>
      <c r="O162" s="270"/>
      <c r="P162" s="270"/>
      <c r="Q162" s="270"/>
      <c r="R162" s="397"/>
    </row>
    <row r="163" spans="1:18" s="109" customFormat="1" x14ac:dyDescent="0.25">
      <c r="A163" s="315"/>
      <c r="B163" s="413"/>
      <c r="C163" s="185"/>
      <c r="D163" s="424"/>
      <c r="E163" s="424"/>
      <c r="F163" s="424"/>
      <c r="G163" s="424"/>
      <c r="H163" s="424"/>
      <c r="I163" s="424"/>
      <c r="J163" s="424"/>
      <c r="K163" s="424"/>
      <c r="L163" s="425"/>
      <c r="M163" s="426"/>
      <c r="N163" s="426"/>
      <c r="O163" s="426"/>
      <c r="P163" s="426"/>
      <c r="Q163" s="426"/>
      <c r="R163" s="427"/>
    </row>
    <row r="164" spans="1:18" s="109" customFormat="1" x14ac:dyDescent="0.25">
      <c r="A164" s="315"/>
      <c r="B164" s="185"/>
      <c r="C164" s="413"/>
      <c r="D164" s="193"/>
      <c r="E164" s="193"/>
      <c r="F164" s="193"/>
      <c r="G164" s="193"/>
      <c r="H164" s="193"/>
      <c r="I164" s="193"/>
      <c r="J164" s="193"/>
      <c r="K164" s="193"/>
      <c r="L164" s="267"/>
      <c r="M164" s="428"/>
      <c r="N164" s="428"/>
      <c r="O164" s="428"/>
      <c r="P164" s="428"/>
      <c r="Q164" s="428"/>
      <c r="R164" s="429"/>
    </row>
    <row r="165" spans="1:18" s="109" customFormat="1" x14ac:dyDescent="0.25">
      <c r="A165" s="315"/>
      <c r="B165" s="185"/>
      <c r="C165" s="413"/>
      <c r="D165" s="193"/>
      <c r="E165" s="193"/>
      <c r="F165" s="193"/>
      <c r="G165" s="193"/>
      <c r="H165" s="193"/>
      <c r="I165" s="193"/>
      <c r="J165" s="193"/>
      <c r="K165" s="193"/>
      <c r="L165" s="267"/>
      <c r="M165" s="428"/>
      <c r="N165" s="428"/>
      <c r="O165" s="428"/>
      <c r="P165" s="428"/>
      <c r="Q165" s="428"/>
      <c r="R165" s="429"/>
    </row>
    <row r="166" spans="1:18" s="109" customFormat="1" x14ac:dyDescent="0.25">
      <c r="A166" s="315"/>
      <c r="B166" s="185"/>
      <c r="C166" s="413"/>
      <c r="D166" s="193"/>
      <c r="E166" s="193"/>
      <c r="F166" s="193"/>
      <c r="G166" s="193"/>
      <c r="H166" s="193"/>
      <c r="I166" s="193"/>
      <c r="J166" s="193"/>
      <c r="K166" s="193"/>
      <c r="L166" s="415"/>
      <c r="M166" s="416"/>
      <c r="N166" s="416"/>
      <c r="O166" s="416"/>
      <c r="P166" s="416"/>
      <c r="Q166" s="416"/>
      <c r="R166" s="417"/>
    </row>
    <row r="167" spans="1:18" s="109" customFormat="1" x14ac:dyDescent="0.25">
      <c r="A167" s="315"/>
      <c r="B167" s="413"/>
      <c r="C167" s="185"/>
      <c r="D167" s="424"/>
      <c r="E167" s="424"/>
      <c r="F167" s="424"/>
      <c r="G167" s="424"/>
      <c r="H167" s="424"/>
      <c r="I167" s="424"/>
      <c r="J167" s="424"/>
      <c r="K167" s="424"/>
      <c r="L167" s="425"/>
      <c r="M167" s="426"/>
      <c r="N167" s="426"/>
      <c r="O167" s="426"/>
      <c r="P167" s="426"/>
      <c r="Q167" s="426"/>
      <c r="R167" s="427"/>
    </row>
    <row r="168" spans="1:18" s="109" customFormat="1" x14ac:dyDescent="0.25">
      <c r="A168" s="315"/>
      <c r="B168" s="185"/>
      <c r="C168" s="413"/>
      <c r="D168" s="193"/>
      <c r="E168" s="193"/>
      <c r="F168" s="193"/>
      <c r="G168" s="193"/>
      <c r="H168" s="193"/>
      <c r="I168" s="193"/>
      <c r="J168" s="193"/>
      <c r="K168" s="193"/>
      <c r="L168" s="267"/>
      <c r="M168" s="428"/>
      <c r="N168" s="428"/>
      <c r="O168" s="428"/>
      <c r="P168" s="428"/>
      <c r="Q168" s="428"/>
      <c r="R168" s="429"/>
    </row>
    <row r="169" spans="1:18" s="109" customFormat="1" x14ac:dyDescent="0.25">
      <c r="A169" s="315"/>
      <c r="B169" s="192"/>
      <c r="C169" s="413"/>
      <c r="D169" s="193"/>
      <c r="E169" s="193"/>
      <c r="F169" s="193"/>
      <c r="G169" s="193"/>
      <c r="H169" s="193"/>
      <c r="I169" s="193"/>
      <c r="J169" s="193"/>
      <c r="K169" s="193"/>
      <c r="L169" s="267"/>
      <c r="M169" s="428"/>
      <c r="N169" s="428"/>
      <c r="O169" s="428"/>
      <c r="P169" s="428"/>
      <c r="Q169" s="428"/>
      <c r="R169" s="429"/>
    </row>
    <row r="170" spans="1:18" s="109" customFormat="1" x14ac:dyDescent="0.25">
      <c r="A170" s="315"/>
      <c r="B170" s="413"/>
      <c r="C170" s="192"/>
      <c r="D170" s="424"/>
      <c r="E170" s="424"/>
      <c r="F170" s="424"/>
      <c r="G170" s="424"/>
      <c r="H170" s="424"/>
      <c r="I170" s="424"/>
      <c r="J170" s="424"/>
      <c r="K170" s="424"/>
      <c r="L170" s="425"/>
      <c r="M170" s="426"/>
      <c r="N170" s="426"/>
      <c r="O170" s="426"/>
      <c r="P170" s="426"/>
      <c r="Q170" s="426"/>
      <c r="R170" s="427"/>
    </row>
    <row r="171" spans="1:18" s="109" customFormat="1" x14ac:dyDescent="0.25">
      <c r="A171" s="315"/>
      <c r="B171" s="192"/>
      <c r="C171" s="372"/>
      <c r="D171" s="193"/>
      <c r="E171" s="193"/>
      <c r="F171" s="193"/>
      <c r="G171" s="193"/>
      <c r="H171" s="193"/>
      <c r="I171" s="193"/>
      <c r="J171" s="193"/>
      <c r="K171" s="193"/>
      <c r="L171" s="267"/>
      <c r="M171" s="428"/>
      <c r="N171" s="428"/>
      <c r="O171" s="428"/>
      <c r="P171" s="428"/>
      <c r="Q171" s="428"/>
      <c r="R171" s="429"/>
    </row>
    <row r="172" spans="1:18" s="109" customFormat="1" x14ac:dyDescent="0.25">
      <c r="A172" s="315"/>
      <c r="B172" s="185"/>
      <c r="C172" s="413"/>
      <c r="D172" s="193"/>
      <c r="E172" s="193"/>
      <c r="F172" s="193"/>
      <c r="G172" s="193"/>
      <c r="H172" s="193"/>
      <c r="I172" s="193"/>
      <c r="J172" s="193"/>
      <c r="K172" s="193"/>
      <c r="L172" s="267"/>
      <c r="M172" s="428"/>
      <c r="N172" s="428"/>
      <c r="O172" s="428"/>
      <c r="P172" s="428"/>
      <c r="Q172" s="428"/>
      <c r="R172" s="429"/>
    </row>
    <row r="173" spans="1:18" s="109" customFormat="1" x14ac:dyDescent="0.25">
      <c r="A173" s="315"/>
      <c r="B173" s="185"/>
      <c r="C173" s="413"/>
      <c r="D173" s="193"/>
      <c r="E173" s="193"/>
      <c r="F173" s="193"/>
      <c r="G173" s="193"/>
      <c r="H173" s="193"/>
      <c r="I173" s="193"/>
      <c r="J173" s="193"/>
      <c r="K173" s="193"/>
      <c r="L173" s="267"/>
      <c r="M173" s="428"/>
      <c r="N173" s="428"/>
      <c r="O173" s="428"/>
      <c r="P173" s="428"/>
      <c r="Q173" s="428"/>
      <c r="R173" s="429"/>
    </row>
    <row r="174" spans="1:18" s="109" customFormat="1" x14ac:dyDescent="0.25">
      <c r="A174" s="315"/>
      <c r="B174" s="185"/>
      <c r="C174" s="413"/>
      <c r="D174" s="193"/>
      <c r="E174" s="193"/>
      <c r="F174" s="193"/>
      <c r="G174" s="193"/>
      <c r="H174" s="193"/>
      <c r="I174" s="193"/>
      <c r="J174" s="193"/>
      <c r="K174" s="193"/>
      <c r="L174" s="267"/>
      <c r="M174" s="428"/>
      <c r="N174" s="428"/>
      <c r="O174" s="428"/>
      <c r="P174" s="428"/>
      <c r="Q174" s="428"/>
      <c r="R174" s="429"/>
    </row>
    <row r="175" spans="1:18" s="109" customFormat="1" x14ac:dyDescent="0.25">
      <c r="A175" s="315"/>
      <c r="B175" s="185"/>
      <c r="C175" s="185"/>
      <c r="D175" s="430"/>
      <c r="E175" s="430"/>
      <c r="F175" s="430"/>
      <c r="G175" s="430"/>
      <c r="H175" s="430"/>
      <c r="I175" s="430"/>
      <c r="J175" s="430"/>
      <c r="K175" s="430"/>
      <c r="L175" s="431"/>
      <c r="M175" s="432"/>
      <c r="N175" s="432"/>
      <c r="O175" s="432"/>
      <c r="P175" s="432"/>
      <c r="Q175" s="432"/>
      <c r="R175" s="433"/>
    </row>
    <row r="176" spans="1:18" s="109" customFormat="1" x14ac:dyDescent="0.25">
      <c r="A176" s="315"/>
      <c r="B176" s="192"/>
      <c r="C176" s="192"/>
      <c r="D176" s="185"/>
      <c r="E176" s="435"/>
      <c r="F176" s="436"/>
      <c r="G176" s="436"/>
      <c r="H176" s="436"/>
      <c r="I176" s="436"/>
      <c r="J176" s="436"/>
      <c r="K176" s="436"/>
      <c r="L176" s="418"/>
      <c r="M176" s="389"/>
      <c r="N176" s="389"/>
      <c r="O176" s="389"/>
      <c r="P176" s="389"/>
      <c r="Q176" s="29"/>
      <c r="R176" s="390"/>
    </row>
    <row r="177" spans="1:18" s="109" customFormat="1" x14ac:dyDescent="0.25">
      <c r="A177" s="315"/>
      <c r="B177" s="424"/>
      <c r="C177" s="424"/>
      <c r="D177" s="194"/>
      <c r="E177" s="194"/>
      <c r="F177" s="194"/>
      <c r="G177" s="194"/>
      <c r="H177" s="194"/>
      <c r="I177" s="194"/>
      <c r="J177" s="194"/>
      <c r="K177" s="194"/>
      <c r="L177" s="437"/>
      <c r="M177" s="438"/>
      <c r="N177" s="438"/>
      <c r="O177" s="438"/>
      <c r="P177" s="438"/>
      <c r="Q177" s="438"/>
      <c r="R177" s="439"/>
    </row>
    <row r="178" spans="1:18" s="109" customFormat="1" x14ac:dyDescent="0.25">
      <c r="A178" s="315"/>
      <c r="B178" s="193"/>
      <c r="C178" s="193"/>
      <c r="D178" s="194"/>
      <c r="E178" s="194"/>
      <c r="F178" s="194"/>
      <c r="G178" s="194"/>
      <c r="H178" s="194"/>
      <c r="I178" s="194"/>
      <c r="J178" s="194"/>
      <c r="K178" s="194"/>
      <c r="L178" s="437"/>
      <c r="M178" s="438"/>
      <c r="N178" s="438"/>
      <c r="O178" s="438"/>
      <c r="P178" s="438"/>
      <c r="Q178" s="438"/>
      <c r="R178" s="439"/>
    </row>
    <row r="179" spans="1:18" s="109" customFormat="1" x14ac:dyDescent="0.25">
      <c r="A179" s="315"/>
      <c r="B179" s="193"/>
      <c r="C179" s="193"/>
      <c r="D179" s="194"/>
      <c r="E179" s="194"/>
      <c r="F179" s="194"/>
      <c r="G179" s="194"/>
      <c r="H179" s="194"/>
      <c r="I179" s="194"/>
      <c r="J179" s="194"/>
      <c r="K179" s="194"/>
      <c r="L179" s="441"/>
      <c r="M179" s="442"/>
      <c r="N179" s="442"/>
      <c r="O179" s="442"/>
      <c r="P179" s="442"/>
      <c r="Q179" s="442"/>
      <c r="R179" s="443"/>
    </row>
    <row r="180" spans="1:18" s="109" customFormat="1" x14ac:dyDescent="0.25">
      <c r="A180" s="315"/>
      <c r="B180" s="193"/>
      <c r="C180" s="193"/>
      <c r="D180" s="194"/>
      <c r="E180" s="194"/>
      <c r="F180" s="444"/>
      <c r="G180" s="444"/>
      <c r="H180" s="444"/>
      <c r="I180" s="444"/>
      <c r="J180" s="444"/>
      <c r="K180" s="444"/>
      <c r="L180" s="437"/>
      <c r="M180" s="438"/>
      <c r="N180" s="438"/>
      <c r="O180" s="438"/>
      <c r="P180" s="438"/>
      <c r="Q180" s="438"/>
      <c r="R180" s="439"/>
    </row>
    <row r="181" spans="1:18" s="109" customFormat="1" x14ac:dyDescent="0.25">
      <c r="A181" s="315"/>
      <c r="B181" s="193"/>
      <c r="C181" s="193"/>
      <c r="D181" s="194"/>
      <c r="E181" s="375"/>
      <c r="F181" s="375"/>
      <c r="G181" s="375"/>
      <c r="H181" s="375"/>
      <c r="I181" s="375"/>
      <c r="J181" s="375"/>
      <c r="K181" s="375"/>
      <c r="L181" s="445"/>
      <c r="M181" s="446"/>
      <c r="N181" s="446"/>
      <c r="O181" s="446"/>
      <c r="P181" s="446"/>
      <c r="Q181" s="446"/>
      <c r="R181" s="405"/>
    </row>
    <row r="182" spans="1:18" s="109" customFormat="1" x14ac:dyDescent="0.25">
      <c r="A182" s="315"/>
      <c r="B182" s="424"/>
      <c r="C182" s="424"/>
      <c r="D182" s="375"/>
      <c r="E182" s="325"/>
      <c r="F182" s="325"/>
      <c r="G182" s="325"/>
      <c r="H182" s="325"/>
      <c r="I182" s="325"/>
      <c r="J182" s="325"/>
      <c r="K182" s="325"/>
      <c r="L182" s="447"/>
      <c r="M182" s="448"/>
      <c r="N182" s="448"/>
      <c r="O182" s="448"/>
      <c r="P182" s="448"/>
      <c r="Q182" s="448"/>
      <c r="R182" s="449"/>
    </row>
    <row r="183" spans="1:18" s="109" customFormat="1" x14ac:dyDescent="0.25">
      <c r="A183" s="315"/>
      <c r="B183" s="424"/>
      <c r="C183" s="424"/>
      <c r="D183" s="375"/>
      <c r="E183" s="375"/>
      <c r="F183" s="375"/>
      <c r="G183" s="375"/>
      <c r="H183" s="375"/>
      <c r="I183" s="375"/>
      <c r="J183" s="375"/>
      <c r="K183" s="375"/>
      <c r="L183" s="445"/>
      <c r="M183" s="446"/>
      <c r="N183" s="446"/>
      <c r="O183" s="446"/>
      <c r="P183" s="446"/>
      <c r="Q183" s="386"/>
      <c r="R183" s="405"/>
    </row>
    <row r="184" spans="1:18" s="109" customFormat="1" x14ac:dyDescent="0.25">
      <c r="A184" s="315"/>
      <c r="B184" s="193"/>
      <c r="C184" s="193"/>
      <c r="D184" s="185"/>
      <c r="E184" s="325"/>
      <c r="F184" s="185"/>
      <c r="G184" s="185"/>
      <c r="H184" s="185"/>
      <c r="I184" s="185"/>
      <c r="J184" s="185"/>
      <c r="K184" s="185"/>
      <c r="L184" s="418"/>
      <c r="M184" s="389"/>
      <c r="N184" s="389"/>
      <c r="O184" s="389"/>
      <c r="P184" s="389"/>
      <c r="Q184" s="29"/>
      <c r="R184" s="390"/>
    </row>
    <row r="185" spans="1:18" s="109" customFormat="1" x14ac:dyDescent="0.25">
      <c r="A185" s="315"/>
      <c r="B185" s="193"/>
      <c r="C185" s="193"/>
      <c r="D185" s="185"/>
      <c r="E185" s="185"/>
      <c r="F185" s="185"/>
      <c r="G185" s="185"/>
      <c r="H185" s="185"/>
      <c r="I185" s="185"/>
      <c r="J185" s="185"/>
      <c r="K185" s="185"/>
      <c r="L185" s="418"/>
      <c r="M185" s="389"/>
      <c r="N185" s="389"/>
      <c r="O185" s="389"/>
      <c r="P185" s="389"/>
      <c r="Q185" s="389"/>
      <c r="R185" s="390"/>
    </row>
    <row r="186" spans="1:18" s="109" customFormat="1" x14ac:dyDescent="0.25">
      <c r="A186" s="315"/>
      <c r="B186" s="193"/>
      <c r="C186" s="193"/>
      <c r="D186" s="193"/>
      <c r="E186" s="185"/>
      <c r="F186" s="185"/>
      <c r="G186" s="185"/>
      <c r="H186" s="185"/>
      <c r="I186" s="185"/>
      <c r="J186" s="185"/>
      <c r="K186" s="185"/>
      <c r="L186" s="418"/>
      <c r="M186" s="389"/>
      <c r="N186" s="389"/>
      <c r="O186" s="389"/>
      <c r="P186" s="389"/>
      <c r="Q186" s="389"/>
      <c r="R186" s="390"/>
    </row>
    <row r="187" spans="1:18" s="109" customFormat="1" ht="22.5" customHeight="1" x14ac:dyDescent="0.25">
      <c r="A187" s="315"/>
      <c r="B187" s="193"/>
      <c r="C187" s="193"/>
      <c r="D187" s="193"/>
      <c r="E187" s="185"/>
      <c r="F187" s="185"/>
      <c r="G187" s="185"/>
      <c r="H187" s="185"/>
      <c r="I187" s="185"/>
      <c r="J187" s="185"/>
      <c r="K187" s="185"/>
      <c r="L187" s="418"/>
      <c r="M187" s="389"/>
      <c r="N187" s="389"/>
      <c r="O187" s="389"/>
      <c r="P187" s="389"/>
      <c r="Q187" s="389"/>
      <c r="R187" s="390"/>
    </row>
    <row r="188" spans="1:18" s="168" customFormat="1" x14ac:dyDescent="0.25">
      <c r="A188" s="450"/>
      <c r="B188" s="430"/>
      <c r="C188" s="430"/>
      <c r="D188" s="430"/>
      <c r="E188" s="430"/>
      <c r="F188" s="430"/>
      <c r="G188" s="430"/>
      <c r="H188" s="430"/>
      <c r="I188" s="430"/>
      <c r="J188" s="430"/>
      <c r="K188" s="430"/>
      <c r="L188" s="434"/>
      <c r="M188" s="434"/>
      <c r="N188" s="434"/>
      <c r="O188" s="434"/>
      <c r="P188" s="434"/>
      <c r="Q188" s="434"/>
      <c r="R188" s="434"/>
    </row>
    <row r="189" spans="1:18" s="109" customFormat="1" x14ac:dyDescent="0.25">
      <c r="A189" s="315"/>
      <c r="B189" s="185"/>
      <c r="C189" s="185"/>
      <c r="D189" s="325"/>
      <c r="E189" s="325"/>
      <c r="F189" s="185"/>
      <c r="G189" s="185"/>
      <c r="H189" s="185"/>
      <c r="I189" s="185"/>
      <c r="J189" s="185"/>
      <c r="K189" s="185"/>
      <c r="L189" s="245"/>
      <c r="M189" s="195"/>
      <c r="N189" s="195"/>
      <c r="O189" s="195"/>
      <c r="P189" s="195"/>
      <c r="R189" s="195"/>
    </row>
    <row r="190" spans="1:18" s="109" customFormat="1" x14ac:dyDescent="0.25">
      <c r="A190" s="315"/>
      <c r="B190" s="185"/>
      <c r="C190" s="185"/>
      <c r="D190" s="325"/>
      <c r="E190" s="185"/>
      <c r="F190" s="185"/>
      <c r="G190" s="185"/>
      <c r="H190" s="185"/>
      <c r="I190" s="185"/>
      <c r="J190" s="185"/>
      <c r="K190" s="185"/>
      <c r="L190" s="245"/>
      <c r="M190" s="195"/>
      <c r="N190" s="195"/>
      <c r="O190" s="195"/>
      <c r="P190" s="195"/>
      <c r="Q190" s="195"/>
      <c r="R190" s="195"/>
    </row>
    <row r="191" spans="1:18" s="109" customFormat="1" x14ac:dyDescent="0.25">
      <c r="A191" s="315"/>
      <c r="B191" s="185"/>
      <c r="C191" s="185"/>
      <c r="D191" s="325"/>
      <c r="E191" s="185"/>
      <c r="F191" s="185"/>
      <c r="G191" s="185"/>
      <c r="H191" s="185"/>
      <c r="I191" s="185"/>
      <c r="J191" s="185"/>
      <c r="K191" s="185"/>
      <c r="L191" s="245"/>
      <c r="M191" s="195"/>
      <c r="N191" s="195"/>
      <c r="O191" s="195"/>
      <c r="P191" s="195"/>
      <c r="Q191" s="195"/>
      <c r="R191" s="195"/>
    </row>
    <row r="192" spans="1:18" s="109" customFormat="1" x14ac:dyDescent="0.25">
      <c r="A192" s="31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245"/>
      <c r="M192" s="195"/>
      <c r="N192" s="195"/>
      <c r="O192" s="195"/>
      <c r="P192" s="195"/>
      <c r="Q192" s="195"/>
      <c r="R192" s="195"/>
    </row>
    <row r="193" spans="1:18" s="109" customFormat="1" x14ac:dyDescent="0.25">
      <c r="A193" s="315"/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335"/>
      <c r="M193" s="440"/>
      <c r="N193" s="440"/>
      <c r="O193" s="440"/>
      <c r="P193" s="440"/>
      <c r="Q193" s="440"/>
      <c r="R193" s="440"/>
    </row>
    <row r="194" spans="1:18" s="109" customFormat="1" x14ac:dyDescent="0.25">
      <c r="A194" s="315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335"/>
      <c r="M194" s="440"/>
      <c r="N194" s="440"/>
      <c r="O194" s="440"/>
      <c r="P194" s="440"/>
      <c r="Q194" s="440"/>
      <c r="R194" s="440"/>
    </row>
    <row r="195" spans="1:18" s="109" customFormat="1" x14ac:dyDescent="0.25">
      <c r="A195" s="315"/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335"/>
      <c r="M195" s="440"/>
      <c r="N195" s="440"/>
      <c r="O195" s="440"/>
      <c r="P195" s="440"/>
      <c r="Q195" s="440"/>
      <c r="R195" s="440"/>
    </row>
    <row r="196" spans="1:18" s="109" customFormat="1" x14ac:dyDescent="0.25">
      <c r="A196" s="315"/>
      <c r="B196" s="194"/>
      <c r="C196" s="194"/>
      <c r="D196" s="194"/>
      <c r="E196" s="375"/>
      <c r="F196" s="375"/>
      <c r="G196" s="375"/>
      <c r="H196" s="375"/>
      <c r="I196" s="375"/>
      <c r="J196" s="375"/>
      <c r="K196" s="375"/>
      <c r="L196" s="335"/>
      <c r="M196" s="356"/>
      <c r="N196" s="356"/>
      <c r="O196" s="356"/>
      <c r="P196" s="356"/>
      <c r="Q196" s="356"/>
      <c r="R196" s="356"/>
    </row>
    <row r="197" spans="1:18" s="168" customFormat="1" x14ac:dyDescent="0.25">
      <c r="A197" s="450"/>
      <c r="B197" s="403"/>
      <c r="C197" s="403"/>
      <c r="D197" s="375"/>
      <c r="E197" s="375"/>
      <c r="F197" s="375"/>
      <c r="G197" s="375"/>
      <c r="H197" s="375"/>
      <c r="I197" s="375"/>
      <c r="J197" s="375"/>
      <c r="K197" s="375"/>
      <c r="L197" s="335"/>
      <c r="M197" s="356"/>
      <c r="N197" s="356"/>
      <c r="O197" s="356"/>
      <c r="P197" s="356"/>
      <c r="Q197" s="451"/>
      <c r="R197" s="356"/>
    </row>
    <row r="198" spans="1:18" s="109" customFormat="1" x14ac:dyDescent="0.25">
      <c r="A198" s="315"/>
      <c r="B198" s="185"/>
      <c r="C198" s="185"/>
      <c r="D198" s="185"/>
      <c r="E198" s="325"/>
      <c r="F198" s="185"/>
      <c r="G198" s="185"/>
      <c r="H198" s="185"/>
      <c r="I198" s="185"/>
      <c r="J198" s="185"/>
      <c r="K198" s="185"/>
      <c r="L198" s="245"/>
      <c r="M198" s="195"/>
      <c r="N198" s="195"/>
      <c r="O198" s="195"/>
      <c r="P198" s="195"/>
      <c r="R198" s="195"/>
    </row>
    <row r="199" spans="1:18" s="109" customFormat="1" x14ac:dyDescent="0.25">
      <c r="A199" s="315"/>
      <c r="B199" s="185"/>
      <c r="C199" s="185"/>
      <c r="D199" s="185"/>
      <c r="E199" s="325"/>
      <c r="F199" s="185"/>
      <c r="G199" s="185"/>
      <c r="H199" s="185"/>
      <c r="I199" s="185"/>
      <c r="J199" s="185"/>
      <c r="K199" s="185"/>
      <c r="L199" s="245"/>
      <c r="M199" s="195"/>
      <c r="N199" s="195"/>
      <c r="O199" s="195"/>
      <c r="P199" s="195"/>
      <c r="Q199" s="195"/>
      <c r="R199" s="195"/>
    </row>
    <row r="200" spans="1:18" s="109" customFormat="1" x14ac:dyDescent="0.25">
      <c r="A200" s="315"/>
      <c r="B200" s="325"/>
      <c r="C200" s="325"/>
      <c r="D200" s="185"/>
      <c r="E200" s="185"/>
      <c r="F200" s="185"/>
      <c r="G200" s="185"/>
      <c r="H200" s="185"/>
      <c r="I200" s="185"/>
      <c r="J200" s="185"/>
      <c r="K200" s="185"/>
      <c r="L200" s="245"/>
      <c r="M200" s="195"/>
      <c r="N200" s="195"/>
      <c r="O200" s="195"/>
      <c r="P200" s="195"/>
      <c r="Q200" s="195"/>
      <c r="R200" s="195"/>
    </row>
    <row r="201" spans="1:18" s="109" customFormat="1" x14ac:dyDescent="0.25">
      <c r="A201" s="31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245"/>
      <c r="M201" s="195"/>
      <c r="N201" s="195"/>
      <c r="O201" s="195"/>
      <c r="P201" s="195"/>
      <c r="Q201" s="195"/>
      <c r="R201" s="195"/>
    </row>
    <row r="202" spans="1:18" x14ac:dyDescent="0.25">
      <c r="A202" s="31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245"/>
      <c r="M202" s="195"/>
      <c r="N202" s="195"/>
      <c r="O202" s="195"/>
      <c r="P202" s="195"/>
      <c r="Q202" s="195"/>
      <c r="R202" s="195"/>
    </row>
    <row r="203" spans="1:18" x14ac:dyDescent="0.25">
      <c r="A203" s="315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95"/>
      <c r="M203" s="195"/>
      <c r="N203" s="195"/>
      <c r="O203" s="195"/>
      <c r="P203" s="195"/>
      <c r="R203" s="195"/>
    </row>
    <row r="204" spans="1:18" x14ac:dyDescent="0.25">
      <c r="A204" s="315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95"/>
      <c r="M204" s="195"/>
      <c r="N204" s="195"/>
      <c r="O204" s="195"/>
      <c r="P204" s="195"/>
      <c r="R204" s="195"/>
    </row>
    <row r="205" spans="1:18" x14ac:dyDescent="0.25">
      <c r="A205" s="315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95"/>
      <c r="M205" s="195"/>
      <c r="N205" s="195"/>
      <c r="O205" s="195"/>
      <c r="P205" s="195"/>
      <c r="R205" s="195"/>
    </row>
    <row r="206" spans="1:18" x14ac:dyDescent="0.25">
      <c r="A206" s="315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95"/>
      <c r="M206" s="195"/>
      <c r="N206" s="195"/>
      <c r="O206" s="195"/>
      <c r="P206" s="195"/>
      <c r="R206" s="195"/>
    </row>
    <row r="207" spans="1:18" x14ac:dyDescent="0.25">
      <c r="A207" s="315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95"/>
      <c r="M207" s="195"/>
      <c r="N207" s="195"/>
      <c r="O207" s="195"/>
      <c r="P207" s="195"/>
      <c r="R207" s="195"/>
    </row>
    <row r="208" spans="1:18" x14ac:dyDescent="0.25">
      <c r="A208" s="315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95"/>
      <c r="M208" s="195"/>
      <c r="N208" s="195"/>
      <c r="O208" s="195"/>
      <c r="P208" s="195"/>
      <c r="R208" s="195"/>
    </row>
    <row r="209" spans="1:18" x14ac:dyDescent="0.25">
      <c r="A209" s="315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95"/>
      <c r="M209" s="195"/>
      <c r="N209" s="195"/>
      <c r="O209" s="195"/>
      <c r="P209" s="195"/>
      <c r="R209" s="195"/>
    </row>
    <row r="210" spans="1:18" x14ac:dyDescent="0.25">
      <c r="A210" s="315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95"/>
      <c r="M210" s="195"/>
      <c r="N210" s="195"/>
      <c r="O210" s="195"/>
      <c r="P210" s="195"/>
      <c r="R210" s="195"/>
    </row>
    <row r="211" spans="1:18" x14ac:dyDescent="0.25">
      <c r="A211" s="315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95"/>
      <c r="M211" s="195"/>
      <c r="N211" s="195"/>
      <c r="O211" s="195"/>
      <c r="P211" s="195"/>
      <c r="R211" s="195"/>
    </row>
    <row r="212" spans="1:18" x14ac:dyDescent="0.25">
      <c r="A212" s="315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95"/>
      <c r="M212" s="195"/>
      <c r="N212" s="195"/>
      <c r="O212" s="195"/>
      <c r="P212" s="195"/>
      <c r="R212" s="195"/>
    </row>
    <row r="213" spans="1:18" x14ac:dyDescent="0.25">
      <c r="A213" s="315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95"/>
      <c r="M213" s="195"/>
      <c r="N213" s="195"/>
      <c r="O213" s="195"/>
      <c r="P213" s="195"/>
      <c r="R213" s="195"/>
    </row>
    <row r="214" spans="1:18" x14ac:dyDescent="0.25">
      <c r="A214" s="315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95"/>
      <c r="M214" s="195"/>
      <c r="N214" s="195"/>
      <c r="O214" s="195"/>
      <c r="P214" s="195"/>
      <c r="R214" s="195"/>
    </row>
    <row r="215" spans="1:18" x14ac:dyDescent="0.25">
      <c r="A215" s="315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95"/>
      <c r="M215" s="195"/>
      <c r="N215" s="195"/>
      <c r="O215" s="195"/>
      <c r="P215" s="195"/>
      <c r="R215" s="195"/>
    </row>
    <row r="216" spans="1:18" x14ac:dyDescent="0.25">
      <c r="A216" s="315"/>
      <c r="L216" s="195"/>
      <c r="M216" s="195"/>
      <c r="N216" s="195"/>
      <c r="O216" s="195"/>
      <c r="P216" s="195"/>
      <c r="R216" s="195"/>
    </row>
    <row r="217" spans="1:18" x14ac:dyDescent="0.25">
      <c r="A217" s="315"/>
      <c r="L217" s="195"/>
      <c r="M217" s="195"/>
      <c r="N217" s="195"/>
      <c r="O217" s="195"/>
      <c r="P217" s="195"/>
      <c r="R217" s="195"/>
    </row>
    <row r="218" spans="1:18" x14ac:dyDescent="0.25">
      <c r="A218" s="315"/>
      <c r="L218" s="195"/>
      <c r="M218" s="195"/>
      <c r="N218" s="195"/>
      <c r="O218" s="195"/>
      <c r="P218" s="195"/>
      <c r="R218" s="195"/>
    </row>
    <row r="219" spans="1:18" x14ac:dyDescent="0.25">
      <c r="A219" s="315"/>
      <c r="L219" s="195"/>
      <c r="M219" s="195"/>
      <c r="N219" s="195"/>
      <c r="O219" s="195"/>
      <c r="P219" s="195"/>
      <c r="R219" s="195"/>
    </row>
    <row r="220" spans="1:18" x14ac:dyDescent="0.25">
      <c r="A220" s="315"/>
      <c r="L220" s="195"/>
      <c r="M220" s="195"/>
      <c r="N220" s="195"/>
      <c r="O220" s="195"/>
      <c r="P220" s="195"/>
      <c r="R220" s="195"/>
    </row>
    <row r="221" spans="1:18" x14ac:dyDescent="0.25">
      <c r="A221" s="315"/>
      <c r="L221" s="195"/>
      <c r="M221" s="195"/>
      <c r="N221" s="195"/>
      <c r="O221" s="195"/>
      <c r="P221" s="195"/>
      <c r="R221" s="195"/>
    </row>
    <row r="222" spans="1:18" x14ac:dyDescent="0.25">
      <c r="A222" s="315"/>
      <c r="L222" s="195"/>
      <c r="M222" s="195"/>
      <c r="N222" s="195"/>
      <c r="O222" s="195"/>
      <c r="P222" s="195"/>
      <c r="R222" s="195"/>
    </row>
    <row r="223" spans="1:18" x14ac:dyDescent="0.25">
      <c r="A223" s="315"/>
      <c r="L223" s="195"/>
      <c r="M223" s="195"/>
      <c r="N223" s="195"/>
      <c r="O223" s="195"/>
      <c r="P223" s="195"/>
      <c r="R223" s="195"/>
    </row>
    <row r="224" spans="1:18" x14ac:dyDescent="0.25">
      <c r="A224" s="315"/>
      <c r="L224" s="195"/>
      <c r="M224" s="195"/>
      <c r="N224" s="195"/>
      <c r="O224" s="195"/>
      <c r="P224" s="195"/>
      <c r="R224" s="195"/>
    </row>
    <row r="225" spans="1:18" x14ac:dyDescent="0.25">
      <c r="A225" s="315"/>
      <c r="L225" s="195"/>
      <c r="M225" s="195"/>
      <c r="N225" s="195"/>
      <c r="O225" s="195"/>
      <c r="P225" s="195"/>
      <c r="R225" s="195"/>
    </row>
    <row r="226" spans="1:18" x14ac:dyDescent="0.25">
      <c r="A226" s="315"/>
      <c r="L226" s="195"/>
      <c r="M226" s="195"/>
      <c r="N226" s="195"/>
      <c r="O226" s="195"/>
      <c r="P226" s="195"/>
      <c r="R226" s="195"/>
    </row>
    <row r="227" spans="1:18" x14ac:dyDescent="0.25">
      <c r="A227" s="315"/>
      <c r="L227" s="195"/>
      <c r="M227" s="195"/>
      <c r="N227" s="195"/>
      <c r="O227" s="195"/>
      <c r="P227" s="195"/>
      <c r="R227" s="195"/>
    </row>
    <row r="228" spans="1:18" x14ac:dyDescent="0.25">
      <c r="A228" s="315"/>
      <c r="L228" s="195"/>
      <c r="M228" s="195"/>
      <c r="N228" s="195"/>
      <c r="O228" s="195"/>
      <c r="P228" s="195"/>
      <c r="R228" s="195"/>
    </row>
    <row r="229" spans="1:18" x14ac:dyDescent="0.25">
      <c r="A229" s="315"/>
      <c r="L229" s="195"/>
      <c r="M229" s="195"/>
      <c r="N229" s="195"/>
      <c r="O229" s="195"/>
      <c r="P229" s="195"/>
      <c r="R229" s="195"/>
    </row>
    <row r="230" spans="1:18" x14ac:dyDescent="0.25">
      <c r="A230" s="315"/>
      <c r="L230" s="195"/>
      <c r="M230" s="195"/>
      <c r="N230" s="195"/>
      <c r="O230" s="195"/>
      <c r="P230" s="195"/>
      <c r="R230" s="195"/>
    </row>
    <row r="231" spans="1:18" x14ac:dyDescent="0.25">
      <c r="A231" s="315"/>
      <c r="L231" s="195"/>
      <c r="M231" s="195"/>
      <c r="N231" s="195"/>
      <c r="O231" s="195"/>
      <c r="P231" s="195"/>
      <c r="R231" s="195"/>
    </row>
    <row r="232" spans="1:18" x14ac:dyDescent="0.25">
      <c r="A232" s="315"/>
      <c r="L232" s="195"/>
      <c r="M232" s="195"/>
      <c r="N232" s="195"/>
      <c r="O232" s="195"/>
      <c r="P232" s="195"/>
      <c r="R232" s="195"/>
    </row>
    <row r="233" spans="1:18" x14ac:dyDescent="0.25">
      <c r="A233" s="315"/>
      <c r="L233" s="195"/>
      <c r="M233" s="195"/>
      <c r="N233" s="195"/>
      <c r="O233" s="195"/>
      <c r="P233" s="195"/>
      <c r="R233" s="195"/>
    </row>
    <row r="234" spans="1:18" x14ac:dyDescent="0.25">
      <c r="A234" s="315"/>
      <c r="L234" s="195"/>
      <c r="M234" s="195"/>
      <c r="N234" s="195"/>
      <c r="O234" s="195"/>
      <c r="P234" s="195"/>
      <c r="R234" s="195"/>
    </row>
    <row r="235" spans="1:18" x14ac:dyDescent="0.25">
      <c r="A235" s="315"/>
      <c r="L235" s="195"/>
      <c r="M235" s="195"/>
      <c r="N235" s="195"/>
      <c r="O235" s="195"/>
      <c r="P235" s="195"/>
      <c r="R235" s="195"/>
    </row>
    <row r="236" spans="1:18" x14ac:dyDescent="0.25">
      <c r="A236" s="315"/>
      <c r="L236" s="195"/>
      <c r="M236" s="195"/>
      <c r="N236" s="195"/>
      <c r="O236" s="195"/>
      <c r="P236" s="195"/>
      <c r="R236" s="195"/>
    </row>
    <row r="237" spans="1:18" x14ac:dyDescent="0.25">
      <c r="A237" s="315"/>
      <c r="L237" s="195"/>
      <c r="M237" s="195"/>
      <c r="N237" s="195"/>
      <c r="O237" s="195"/>
      <c r="P237" s="195"/>
      <c r="R237" s="195"/>
    </row>
    <row r="238" spans="1:18" x14ac:dyDescent="0.25">
      <c r="A238" s="315"/>
      <c r="L238" s="195"/>
      <c r="M238" s="195"/>
      <c r="N238" s="195"/>
      <c r="O238" s="195"/>
      <c r="P238" s="195"/>
      <c r="R238" s="195"/>
    </row>
    <row r="239" spans="1:18" x14ac:dyDescent="0.25">
      <c r="A239" s="315"/>
    </row>
    <row r="240" spans="1:18" x14ac:dyDescent="0.25">
      <c r="A240" s="315"/>
    </row>
    <row r="241" spans="1:1" x14ac:dyDescent="0.25">
      <c r="A241" s="315"/>
    </row>
    <row r="242" spans="1:1" x14ac:dyDescent="0.25">
      <c r="A242" s="315"/>
    </row>
    <row r="243" spans="1:1" x14ac:dyDescent="0.25">
      <c r="A243" s="315"/>
    </row>
    <row r="244" spans="1:1" x14ac:dyDescent="0.25">
      <c r="A244" s="315"/>
    </row>
    <row r="245" spans="1:1" x14ac:dyDescent="0.25">
      <c r="A245" s="315"/>
    </row>
    <row r="246" spans="1:1" x14ac:dyDescent="0.25">
      <c r="A246" s="315"/>
    </row>
    <row r="247" spans="1:1" x14ac:dyDescent="0.25">
      <c r="A247" s="315"/>
    </row>
    <row r="248" spans="1:1" x14ac:dyDescent="0.25">
      <c r="A248" s="315"/>
    </row>
    <row r="249" spans="1:1" x14ac:dyDescent="0.25">
      <c r="A249" s="315"/>
    </row>
    <row r="250" spans="1:1" x14ac:dyDescent="0.25">
      <c r="A250" s="315"/>
    </row>
    <row r="251" spans="1:1" x14ac:dyDescent="0.25">
      <c r="A251" s="315"/>
    </row>
    <row r="252" spans="1:1" x14ac:dyDescent="0.25">
      <c r="A252" s="315"/>
    </row>
    <row r="253" spans="1:1" x14ac:dyDescent="0.25">
      <c r="A253" s="315"/>
    </row>
    <row r="254" spans="1:1" x14ac:dyDescent="0.25">
      <c r="A254" s="315"/>
    </row>
    <row r="255" spans="1:1" x14ac:dyDescent="0.25">
      <c r="A255" s="315"/>
    </row>
    <row r="256" spans="1:1" x14ac:dyDescent="0.25">
      <c r="A256" s="315"/>
    </row>
    <row r="257" spans="1:1" x14ac:dyDescent="0.25">
      <c r="A257" s="315"/>
    </row>
    <row r="258" spans="1:1" x14ac:dyDescent="0.25">
      <c r="A258" s="315"/>
    </row>
    <row r="259" spans="1:1" x14ac:dyDescent="0.25">
      <c r="A259" s="315"/>
    </row>
    <row r="260" spans="1:1" x14ac:dyDescent="0.25">
      <c r="A260" s="315"/>
    </row>
    <row r="261" spans="1:1" x14ac:dyDescent="0.25">
      <c r="A261" s="315"/>
    </row>
    <row r="262" spans="1:1" x14ac:dyDescent="0.25">
      <c r="A262" s="315"/>
    </row>
    <row r="263" spans="1:1" x14ac:dyDescent="0.25">
      <c r="A263" s="315"/>
    </row>
    <row r="264" spans="1:1" x14ac:dyDescent="0.25">
      <c r="A264" s="315"/>
    </row>
    <row r="265" spans="1:1" x14ac:dyDescent="0.25">
      <c r="A265" s="315"/>
    </row>
    <row r="266" spans="1:1" x14ac:dyDescent="0.25">
      <c r="A266" s="315"/>
    </row>
    <row r="267" spans="1:1" x14ac:dyDescent="0.25">
      <c r="A267" s="315"/>
    </row>
    <row r="268" spans="1:1" x14ac:dyDescent="0.25">
      <c r="A268" s="315"/>
    </row>
    <row r="269" spans="1:1" x14ac:dyDescent="0.25">
      <c r="A269" s="315"/>
    </row>
    <row r="270" spans="1:1" x14ac:dyDescent="0.25">
      <c r="A270" s="315"/>
    </row>
    <row r="271" spans="1:1" x14ac:dyDescent="0.25">
      <c r="A271" s="315"/>
    </row>
    <row r="272" spans="1:1" x14ac:dyDescent="0.25">
      <c r="A272" s="315"/>
    </row>
    <row r="273" spans="1:1" x14ac:dyDescent="0.25">
      <c r="A273" s="315"/>
    </row>
    <row r="274" spans="1:1" x14ac:dyDescent="0.25">
      <c r="A274" s="315"/>
    </row>
    <row r="275" spans="1:1" x14ac:dyDescent="0.25">
      <c r="A275" s="315"/>
    </row>
    <row r="276" spans="1:1" x14ac:dyDescent="0.25">
      <c r="A276" s="315"/>
    </row>
    <row r="277" spans="1:1" x14ac:dyDescent="0.25">
      <c r="A277" s="315"/>
    </row>
    <row r="278" spans="1:1" x14ac:dyDescent="0.25">
      <c r="A278" s="315"/>
    </row>
    <row r="279" spans="1:1" x14ac:dyDescent="0.25">
      <c r="A279" s="315"/>
    </row>
    <row r="280" spans="1:1" x14ac:dyDescent="0.25">
      <c r="A280" s="315"/>
    </row>
    <row r="281" spans="1:1" x14ac:dyDescent="0.25">
      <c r="A281" s="315"/>
    </row>
    <row r="282" spans="1:1" x14ac:dyDescent="0.25">
      <c r="A282" s="315"/>
    </row>
    <row r="283" spans="1:1" x14ac:dyDescent="0.25">
      <c r="A283" s="315"/>
    </row>
    <row r="284" spans="1:1" x14ac:dyDescent="0.25">
      <c r="A284" s="315"/>
    </row>
    <row r="285" spans="1:1" x14ac:dyDescent="0.25">
      <c r="A285" s="315"/>
    </row>
    <row r="286" spans="1:1" x14ac:dyDescent="0.25">
      <c r="A286" s="315"/>
    </row>
    <row r="287" spans="1:1" x14ac:dyDescent="0.25">
      <c r="A287" s="315"/>
    </row>
    <row r="288" spans="1:1" x14ac:dyDescent="0.25">
      <c r="A288" s="315"/>
    </row>
    <row r="289" spans="1:1" x14ac:dyDescent="0.25">
      <c r="A289" s="315"/>
    </row>
    <row r="290" spans="1:1" x14ac:dyDescent="0.25">
      <c r="A290" s="315"/>
    </row>
    <row r="291" spans="1:1" x14ac:dyDescent="0.25">
      <c r="A291" s="315"/>
    </row>
    <row r="292" spans="1:1" x14ac:dyDescent="0.25">
      <c r="A292" s="315"/>
    </row>
    <row r="293" spans="1:1" x14ac:dyDescent="0.25">
      <c r="A293" s="315"/>
    </row>
    <row r="294" spans="1:1" x14ac:dyDescent="0.25">
      <c r="A294" s="315"/>
    </row>
    <row r="295" spans="1:1" x14ac:dyDescent="0.25">
      <c r="A295" s="315"/>
    </row>
    <row r="296" spans="1:1" x14ac:dyDescent="0.25">
      <c r="A296" s="315"/>
    </row>
    <row r="297" spans="1:1" x14ac:dyDescent="0.25">
      <c r="A297" s="315"/>
    </row>
    <row r="298" spans="1:1" x14ac:dyDescent="0.25">
      <c r="A298" s="315"/>
    </row>
    <row r="299" spans="1:1" x14ac:dyDescent="0.25">
      <c r="A299" s="315"/>
    </row>
    <row r="300" spans="1:1" x14ac:dyDescent="0.25">
      <c r="A300" s="315"/>
    </row>
    <row r="301" spans="1:1" x14ac:dyDescent="0.25">
      <c r="A301" s="315"/>
    </row>
    <row r="302" spans="1:1" x14ac:dyDescent="0.25">
      <c r="A302" s="315"/>
    </row>
    <row r="303" spans="1:1" x14ac:dyDescent="0.25">
      <c r="A303" s="315"/>
    </row>
    <row r="304" spans="1:1" x14ac:dyDescent="0.25">
      <c r="A304" s="315"/>
    </row>
    <row r="305" spans="1:1" x14ac:dyDescent="0.25">
      <c r="A305" s="315"/>
    </row>
    <row r="306" spans="1:1" x14ac:dyDescent="0.25">
      <c r="A306" s="315"/>
    </row>
    <row r="307" spans="1:1" x14ac:dyDescent="0.25">
      <c r="A307" s="315"/>
    </row>
    <row r="308" spans="1:1" x14ac:dyDescent="0.25">
      <c r="A308" s="315"/>
    </row>
    <row r="309" spans="1:1" x14ac:dyDescent="0.25">
      <c r="A309" s="315"/>
    </row>
    <row r="310" spans="1:1" x14ac:dyDescent="0.25">
      <c r="A310" s="315"/>
    </row>
    <row r="311" spans="1:1" x14ac:dyDescent="0.25">
      <c r="A311" s="315"/>
    </row>
    <row r="312" spans="1:1" x14ac:dyDescent="0.25">
      <c r="A312" s="315"/>
    </row>
    <row r="313" spans="1:1" x14ac:dyDescent="0.25">
      <c r="A313" s="315"/>
    </row>
    <row r="314" spans="1:1" x14ac:dyDescent="0.25">
      <c r="A314" s="315"/>
    </row>
    <row r="315" spans="1:1" x14ac:dyDescent="0.25">
      <c r="A315" s="315"/>
    </row>
    <row r="316" spans="1:1" x14ac:dyDescent="0.25">
      <c r="A316" s="315"/>
    </row>
    <row r="317" spans="1:1" x14ac:dyDescent="0.25">
      <c r="A317" s="315"/>
    </row>
    <row r="318" spans="1:1" x14ac:dyDescent="0.25">
      <c r="A318" s="315"/>
    </row>
    <row r="319" spans="1:1" x14ac:dyDescent="0.25">
      <c r="A319" s="315"/>
    </row>
    <row r="320" spans="1:1" x14ac:dyDescent="0.25">
      <c r="A320" s="315"/>
    </row>
    <row r="321" spans="1:1" x14ac:dyDescent="0.25">
      <c r="A321" s="315"/>
    </row>
    <row r="322" spans="1:1" x14ac:dyDescent="0.25">
      <c r="A322" s="315"/>
    </row>
    <row r="323" spans="1:1" x14ac:dyDescent="0.25">
      <c r="A323" s="315"/>
    </row>
    <row r="324" spans="1:1" x14ac:dyDescent="0.25">
      <c r="A324" s="315"/>
    </row>
    <row r="325" spans="1:1" x14ac:dyDescent="0.25">
      <c r="A325" s="315"/>
    </row>
    <row r="326" spans="1:1" x14ac:dyDescent="0.25">
      <c r="A326" s="315"/>
    </row>
    <row r="327" spans="1:1" x14ac:dyDescent="0.25">
      <c r="A327" s="315"/>
    </row>
    <row r="328" spans="1:1" x14ac:dyDescent="0.25">
      <c r="A328" s="315"/>
    </row>
    <row r="329" spans="1:1" x14ac:dyDescent="0.25">
      <c r="A329" s="315"/>
    </row>
    <row r="330" spans="1:1" x14ac:dyDescent="0.25">
      <c r="A330" s="315"/>
    </row>
    <row r="331" spans="1:1" x14ac:dyDescent="0.25">
      <c r="A331" s="315"/>
    </row>
    <row r="332" spans="1:1" x14ac:dyDescent="0.25">
      <c r="A332" s="315"/>
    </row>
    <row r="333" spans="1:1" x14ac:dyDescent="0.25">
      <c r="A333" s="315"/>
    </row>
    <row r="334" spans="1:1" x14ac:dyDescent="0.25">
      <c r="A334" s="315"/>
    </row>
    <row r="335" spans="1:1" x14ac:dyDescent="0.25">
      <c r="A335" s="315"/>
    </row>
    <row r="336" spans="1:1" x14ac:dyDescent="0.25">
      <c r="A336" s="315"/>
    </row>
    <row r="337" spans="1:1" x14ac:dyDescent="0.25">
      <c r="A337" s="315"/>
    </row>
    <row r="338" spans="1:1" x14ac:dyDescent="0.25">
      <c r="A338" s="315"/>
    </row>
    <row r="339" spans="1:1" x14ac:dyDescent="0.25">
      <c r="A339" s="315"/>
    </row>
    <row r="340" spans="1:1" x14ac:dyDescent="0.25">
      <c r="A340" s="315"/>
    </row>
    <row r="341" spans="1:1" x14ac:dyDescent="0.25">
      <c r="A341" s="315"/>
    </row>
    <row r="342" spans="1:1" x14ac:dyDescent="0.25">
      <c r="A342" s="315"/>
    </row>
    <row r="343" spans="1:1" x14ac:dyDescent="0.25">
      <c r="A343" s="315"/>
    </row>
    <row r="344" spans="1:1" x14ac:dyDescent="0.25">
      <c r="A344" s="315"/>
    </row>
    <row r="345" spans="1:1" x14ac:dyDescent="0.25">
      <c r="A345" s="315"/>
    </row>
    <row r="346" spans="1:1" x14ac:dyDescent="0.25">
      <c r="A346" s="315"/>
    </row>
    <row r="347" spans="1:1" x14ac:dyDescent="0.25">
      <c r="A347" s="315"/>
    </row>
    <row r="348" spans="1:1" x14ac:dyDescent="0.25">
      <c r="A348" s="315"/>
    </row>
    <row r="349" spans="1:1" x14ac:dyDescent="0.25">
      <c r="A349" s="315"/>
    </row>
    <row r="350" spans="1:1" x14ac:dyDescent="0.25">
      <c r="A350" s="315"/>
    </row>
    <row r="351" spans="1:1" x14ac:dyDescent="0.25">
      <c r="A351" s="315"/>
    </row>
    <row r="352" spans="1:1" x14ac:dyDescent="0.25">
      <c r="A352" s="315"/>
    </row>
    <row r="353" spans="1:1" x14ac:dyDescent="0.25">
      <c r="A353" s="315"/>
    </row>
    <row r="354" spans="1:1" x14ac:dyDescent="0.25">
      <c r="A354" s="315"/>
    </row>
    <row r="355" spans="1:1" x14ac:dyDescent="0.25">
      <c r="A355" s="315"/>
    </row>
    <row r="356" spans="1:1" x14ac:dyDescent="0.25">
      <c r="A356" s="315"/>
    </row>
    <row r="357" spans="1:1" x14ac:dyDescent="0.25">
      <c r="A357" s="315"/>
    </row>
    <row r="358" spans="1:1" x14ac:dyDescent="0.25">
      <c r="A358" s="315"/>
    </row>
    <row r="359" spans="1:1" x14ac:dyDescent="0.25">
      <c r="A359" s="315"/>
    </row>
    <row r="360" spans="1:1" x14ac:dyDescent="0.25">
      <c r="A360" s="315"/>
    </row>
    <row r="361" spans="1:1" x14ac:dyDescent="0.25">
      <c r="A361" s="315"/>
    </row>
    <row r="362" spans="1:1" x14ac:dyDescent="0.25">
      <c r="A362" s="315"/>
    </row>
    <row r="363" spans="1:1" x14ac:dyDescent="0.25">
      <c r="A363" s="315"/>
    </row>
    <row r="364" spans="1:1" x14ac:dyDescent="0.25">
      <c r="A364" s="315"/>
    </row>
    <row r="365" spans="1:1" x14ac:dyDescent="0.25">
      <c r="A365" s="315"/>
    </row>
    <row r="366" spans="1:1" x14ac:dyDescent="0.25">
      <c r="A366" s="315"/>
    </row>
    <row r="367" spans="1:1" x14ac:dyDescent="0.25">
      <c r="A367" s="315"/>
    </row>
    <row r="368" spans="1:1" x14ac:dyDescent="0.25">
      <c r="A368" s="315"/>
    </row>
    <row r="369" spans="1:1" x14ac:dyDescent="0.25">
      <c r="A369" s="315"/>
    </row>
    <row r="370" spans="1:1" x14ac:dyDescent="0.25">
      <c r="A370" s="315"/>
    </row>
    <row r="371" spans="1:1" x14ac:dyDescent="0.25">
      <c r="A371" s="315"/>
    </row>
    <row r="372" spans="1:1" x14ac:dyDescent="0.25">
      <c r="A372" s="315"/>
    </row>
    <row r="373" spans="1:1" x14ac:dyDescent="0.25">
      <c r="A373" s="315"/>
    </row>
    <row r="374" spans="1:1" x14ac:dyDescent="0.25">
      <c r="A374" s="315"/>
    </row>
    <row r="375" spans="1:1" x14ac:dyDescent="0.25">
      <c r="A375" s="315"/>
    </row>
    <row r="376" spans="1:1" x14ac:dyDescent="0.25">
      <c r="A376" s="315"/>
    </row>
    <row r="377" spans="1:1" x14ac:dyDescent="0.25">
      <c r="A377" s="315"/>
    </row>
    <row r="378" spans="1:1" x14ac:dyDescent="0.25">
      <c r="A378" s="315"/>
    </row>
    <row r="379" spans="1:1" x14ac:dyDescent="0.25">
      <c r="A379" s="315"/>
    </row>
    <row r="380" spans="1:1" x14ac:dyDescent="0.25">
      <c r="A380" s="315"/>
    </row>
    <row r="381" spans="1:1" x14ac:dyDescent="0.25">
      <c r="A381" s="315"/>
    </row>
    <row r="382" spans="1:1" x14ac:dyDescent="0.25">
      <c r="A382" s="315"/>
    </row>
    <row r="383" spans="1:1" x14ac:dyDescent="0.25">
      <c r="A383" s="315"/>
    </row>
    <row r="384" spans="1:1" x14ac:dyDescent="0.25">
      <c r="A384" s="315"/>
    </row>
    <row r="385" spans="1:1" x14ac:dyDescent="0.25">
      <c r="A385" s="315"/>
    </row>
    <row r="386" spans="1:1" x14ac:dyDescent="0.25">
      <c r="A386" s="315"/>
    </row>
    <row r="387" spans="1:1" x14ac:dyDescent="0.25">
      <c r="A387" s="315"/>
    </row>
    <row r="388" spans="1:1" x14ac:dyDescent="0.25">
      <c r="A388" s="315"/>
    </row>
    <row r="389" spans="1:1" x14ac:dyDescent="0.25">
      <c r="A389" s="315"/>
    </row>
    <row r="390" spans="1:1" x14ac:dyDescent="0.25">
      <c r="A390" s="315"/>
    </row>
    <row r="391" spans="1:1" x14ac:dyDescent="0.25">
      <c r="A391" s="315"/>
    </row>
    <row r="392" spans="1:1" x14ac:dyDescent="0.25">
      <c r="A392" s="315"/>
    </row>
    <row r="393" spans="1:1" x14ac:dyDescent="0.25">
      <c r="A393" s="315"/>
    </row>
    <row r="394" spans="1:1" x14ac:dyDescent="0.25">
      <c r="A394" s="315"/>
    </row>
    <row r="395" spans="1:1" x14ac:dyDescent="0.25">
      <c r="A395" s="315"/>
    </row>
    <row r="396" spans="1:1" x14ac:dyDescent="0.25">
      <c r="A396" s="315"/>
    </row>
    <row r="397" spans="1:1" x14ac:dyDescent="0.25">
      <c r="A397" s="315"/>
    </row>
    <row r="398" spans="1:1" x14ac:dyDescent="0.25">
      <c r="A398" s="315"/>
    </row>
    <row r="399" spans="1:1" x14ac:dyDescent="0.25">
      <c r="A399" s="315"/>
    </row>
    <row r="400" spans="1:1" x14ac:dyDescent="0.25">
      <c r="A400" s="315"/>
    </row>
    <row r="401" spans="1:1" x14ac:dyDescent="0.25">
      <c r="A401" s="315"/>
    </row>
    <row r="402" spans="1:1" x14ac:dyDescent="0.25">
      <c r="A402" s="315"/>
    </row>
    <row r="403" spans="1:1" x14ac:dyDescent="0.25">
      <c r="A403" s="315"/>
    </row>
    <row r="404" spans="1:1" x14ac:dyDescent="0.25">
      <c r="A404" s="315"/>
    </row>
    <row r="405" spans="1:1" x14ac:dyDescent="0.25">
      <c r="A405" s="315"/>
    </row>
    <row r="406" spans="1:1" x14ac:dyDescent="0.25">
      <c r="A406" s="315"/>
    </row>
    <row r="407" spans="1:1" x14ac:dyDescent="0.25">
      <c r="A407" s="315"/>
    </row>
    <row r="408" spans="1:1" x14ac:dyDescent="0.25">
      <c r="A408" s="315"/>
    </row>
    <row r="409" spans="1:1" x14ac:dyDescent="0.25">
      <c r="A409" s="315"/>
    </row>
    <row r="410" spans="1:1" x14ac:dyDescent="0.25">
      <c r="A410" s="315"/>
    </row>
    <row r="411" spans="1:1" x14ac:dyDescent="0.25">
      <c r="A411" s="315"/>
    </row>
    <row r="412" spans="1:1" x14ac:dyDescent="0.25">
      <c r="A412" s="315"/>
    </row>
    <row r="413" spans="1:1" x14ac:dyDescent="0.25">
      <c r="A413" s="315"/>
    </row>
    <row r="414" spans="1:1" x14ac:dyDescent="0.25">
      <c r="A414" s="315"/>
    </row>
    <row r="415" spans="1:1" x14ac:dyDescent="0.25">
      <c r="A415" s="315"/>
    </row>
    <row r="416" spans="1:1" x14ac:dyDescent="0.25">
      <c r="A416" s="315"/>
    </row>
    <row r="417" spans="1:1" x14ac:dyDescent="0.25">
      <c r="A417" s="315"/>
    </row>
    <row r="418" spans="1:1" x14ac:dyDescent="0.25">
      <c r="A418" s="315"/>
    </row>
    <row r="419" spans="1:1" x14ac:dyDescent="0.25">
      <c r="A419" s="315"/>
    </row>
    <row r="420" spans="1:1" x14ac:dyDescent="0.25">
      <c r="A420" s="315"/>
    </row>
    <row r="421" spans="1:1" x14ac:dyDescent="0.25">
      <c r="A421" s="315"/>
    </row>
    <row r="422" spans="1:1" x14ac:dyDescent="0.25">
      <c r="A422" s="315"/>
    </row>
    <row r="423" spans="1:1" x14ac:dyDescent="0.25">
      <c r="A423" s="315"/>
    </row>
    <row r="424" spans="1:1" x14ac:dyDescent="0.25">
      <c r="A424" s="315"/>
    </row>
    <row r="425" spans="1:1" x14ac:dyDescent="0.25">
      <c r="A425" s="315"/>
    </row>
    <row r="426" spans="1:1" x14ac:dyDescent="0.25">
      <c r="A426" s="315"/>
    </row>
    <row r="427" spans="1:1" x14ac:dyDescent="0.25">
      <c r="A427" s="315"/>
    </row>
    <row r="428" spans="1:1" x14ac:dyDescent="0.25">
      <c r="A428" s="315"/>
    </row>
    <row r="429" spans="1:1" x14ac:dyDescent="0.25">
      <c r="A429" s="315"/>
    </row>
    <row r="430" spans="1:1" x14ac:dyDescent="0.25">
      <c r="A430" s="315"/>
    </row>
    <row r="431" spans="1:1" x14ac:dyDescent="0.25">
      <c r="A431" s="315"/>
    </row>
    <row r="432" spans="1:1" x14ac:dyDescent="0.25">
      <c r="A432" s="315"/>
    </row>
    <row r="433" spans="1:1" x14ac:dyDescent="0.25">
      <c r="A433" s="315"/>
    </row>
    <row r="434" spans="1:1" x14ac:dyDescent="0.25">
      <c r="A434" s="315"/>
    </row>
    <row r="435" spans="1:1" x14ac:dyDescent="0.25">
      <c r="A435" s="315"/>
    </row>
    <row r="436" spans="1:1" x14ac:dyDescent="0.25">
      <c r="A436" s="315"/>
    </row>
    <row r="437" spans="1:1" x14ac:dyDescent="0.25">
      <c r="A437" s="315"/>
    </row>
    <row r="438" spans="1:1" x14ac:dyDescent="0.25">
      <c r="A438" s="315"/>
    </row>
    <row r="439" spans="1:1" x14ac:dyDescent="0.25">
      <c r="A439" s="315"/>
    </row>
    <row r="440" spans="1:1" x14ac:dyDescent="0.25">
      <c r="A440" s="315"/>
    </row>
    <row r="441" spans="1:1" x14ac:dyDescent="0.25">
      <c r="A441" s="315"/>
    </row>
    <row r="442" spans="1:1" x14ac:dyDescent="0.25">
      <c r="A442" s="315"/>
    </row>
    <row r="443" spans="1:1" x14ac:dyDescent="0.25">
      <c r="A443" s="315"/>
    </row>
    <row r="444" spans="1:1" x14ac:dyDescent="0.25">
      <c r="A444" s="315"/>
    </row>
    <row r="445" spans="1:1" x14ac:dyDescent="0.25">
      <c r="A445" s="315"/>
    </row>
    <row r="446" spans="1:1" x14ac:dyDescent="0.25">
      <c r="A446" s="315"/>
    </row>
    <row r="447" spans="1:1" x14ac:dyDescent="0.25">
      <c r="A447" s="315"/>
    </row>
    <row r="448" spans="1:1" x14ac:dyDescent="0.25">
      <c r="A448" s="315"/>
    </row>
    <row r="449" spans="1:1" x14ac:dyDescent="0.25">
      <c r="A449" s="315"/>
    </row>
    <row r="450" spans="1:1" x14ac:dyDescent="0.25">
      <c r="A450" s="315"/>
    </row>
    <row r="451" spans="1:1" x14ac:dyDescent="0.25">
      <c r="A451" s="315"/>
    </row>
    <row r="452" spans="1:1" x14ac:dyDescent="0.25">
      <c r="A452" s="315"/>
    </row>
    <row r="453" spans="1:1" x14ac:dyDescent="0.25">
      <c r="A453" s="315"/>
    </row>
    <row r="454" spans="1:1" x14ac:dyDescent="0.25">
      <c r="A454" s="315"/>
    </row>
    <row r="455" spans="1:1" x14ac:dyDescent="0.25">
      <c r="A455" s="315"/>
    </row>
    <row r="456" spans="1:1" x14ac:dyDescent="0.25">
      <c r="A456" s="315"/>
    </row>
    <row r="457" spans="1:1" x14ac:dyDescent="0.25">
      <c r="A457" s="315"/>
    </row>
    <row r="458" spans="1:1" x14ac:dyDescent="0.25">
      <c r="A458" s="315"/>
    </row>
    <row r="459" spans="1:1" x14ac:dyDescent="0.25">
      <c r="A459" s="315"/>
    </row>
    <row r="460" spans="1:1" x14ac:dyDescent="0.25">
      <c r="A460" s="315"/>
    </row>
    <row r="461" spans="1:1" x14ac:dyDescent="0.25">
      <c r="A461" s="315"/>
    </row>
    <row r="462" spans="1:1" x14ac:dyDescent="0.25">
      <c r="A462" s="315"/>
    </row>
    <row r="463" spans="1:1" x14ac:dyDescent="0.25">
      <c r="A463" s="315"/>
    </row>
    <row r="464" spans="1:1" x14ac:dyDescent="0.25">
      <c r="A464" s="315"/>
    </row>
    <row r="465" spans="1:1" x14ac:dyDescent="0.25">
      <c r="A465" s="315"/>
    </row>
    <row r="466" spans="1:1" x14ac:dyDescent="0.25">
      <c r="A466" s="315"/>
    </row>
    <row r="467" spans="1:1" x14ac:dyDescent="0.25">
      <c r="A467" s="315"/>
    </row>
    <row r="468" spans="1:1" x14ac:dyDescent="0.25">
      <c r="A468" s="315"/>
    </row>
    <row r="469" spans="1:1" x14ac:dyDescent="0.25">
      <c r="A469" s="315"/>
    </row>
    <row r="470" spans="1:1" x14ac:dyDescent="0.25">
      <c r="A470" s="315"/>
    </row>
    <row r="471" spans="1:1" x14ac:dyDescent="0.25">
      <c r="A471" s="315"/>
    </row>
    <row r="472" spans="1:1" x14ac:dyDescent="0.25">
      <c r="A472" s="315"/>
    </row>
    <row r="473" spans="1:1" x14ac:dyDescent="0.25">
      <c r="A473" s="315"/>
    </row>
    <row r="474" spans="1:1" x14ac:dyDescent="0.25">
      <c r="A474" s="315"/>
    </row>
    <row r="475" spans="1:1" x14ac:dyDescent="0.25">
      <c r="A475" s="315"/>
    </row>
    <row r="476" spans="1:1" x14ac:dyDescent="0.25">
      <c r="A476" s="315"/>
    </row>
    <row r="477" spans="1:1" x14ac:dyDescent="0.25">
      <c r="A477" s="315"/>
    </row>
    <row r="478" spans="1:1" x14ac:dyDescent="0.25">
      <c r="A478" s="315"/>
    </row>
    <row r="479" spans="1:1" x14ac:dyDescent="0.25">
      <c r="A479" s="315"/>
    </row>
    <row r="480" spans="1:1" x14ac:dyDescent="0.25">
      <c r="A480" s="315"/>
    </row>
    <row r="481" spans="1:1" x14ac:dyDescent="0.25">
      <c r="A481" s="315"/>
    </row>
    <row r="482" spans="1:1" x14ac:dyDescent="0.25">
      <c r="A482" s="315"/>
    </row>
    <row r="483" spans="1:1" x14ac:dyDescent="0.25">
      <c r="A483" s="315"/>
    </row>
    <row r="484" spans="1:1" x14ac:dyDescent="0.25">
      <c r="A484" s="315"/>
    </row>
    <row r="485" spans="1:1" x14ac:dyDescent="0.25">
      <c r="A485" s="315"/>
    </row>
    <row r="486" spans="1:1" x14ac:dyDescent="0.25">
      <c r="A486" s="315"/>
    </row>
    <row r="487" spans="1:1" x14ac:dyDescent="0.25">
      <c r="A487" s="315"/>
    </row>
    <row r="488" spans="1:1" x14ac:dyDescent="0.25">
      <c r="A488" s="315"/>
    </row>
    <row r="489" spans="1:1" x14ac:dyDescent="0.25">
      <c r="A489" s="315"/>
    </row>
    <row r="490" spans="1:1" x14ac:dyDescent="0.25">
      <c r="A490" s="315"/>
    </row>
    <row r="491" spans="1:1" x14ac:dyDescent="0.25">
      <c r="A491" s="315"/>
    </row>
    <row r="492" spans="1:1" x14ac:dyDescent="0.25">
      <c r="A492" s="315"/>
    </row>
    <row r="493" spans="1:1" x14ac:dyDescent="0.25">
      <c r="A493" s="315"/>
    </row>
    <row r="494" spans="1:1" x14ac:dyDescent="0.25">
      <c r="A494" s="315"/>
    </row>
    <row r="495" spans="1:1" x14ac:dyDescent="0.25">
      <c r="A495" s="315"/>
    </row>
    <row r="496" spans="1:1" x14ac:dyDescent="0.25">
      <c r="A496" s="315"/>
    </row>
    <row r="497" spans="1:1" x14ac:dyDescent="0.25">
      <c r="A497" s="315"/>
    </row>
    <row r="498" spans="1:1" x14ac:dyDescent="0.25">
      <c r="A498" s="315"/>
    </row>
    <row r="499" spans="1:1" x14ac:dyDescent="0.25">
      <c r="A499" s="315"/>
    </row>
    <row r="500" spans="1:1" x14ac:dyDescent="0.25">
      <c r="A500" s="315"/>
    </row>
    <row r="501" spans="1:1" x14ac:dyDescent="0.25">
      <c r="A501" s="315"/>
    </row>
    <row r="502" spans="1:1" x14ac:dyDescent="0.25">
      <c r="A502" s="315"/>
    </row>
    <row r="503" spans="1:1" x14ac:dyDescent="0.25">
      <c r="A503" s="315"/>
    </row>
    <row r="504" spans="1:1" x14ac:dyDescent="0.25">
      <c r="A504" s="315"/>
    </row>
    <row r="505" spans="1:1" x14ac:dyDescent="0.25">
      <c r="A505" s="315"/>
    </row>
    <row r="506" spans="1:1" x14ac:dyDescent="0.25">
      <c r="A506" s="315"/>
    </row>
    <row r="507" spans="1:1" x14ac:dyDescent="0.25">
      <c r="A507" s="315"/>
    </row>
    <row r="508" spans="1:1" x14ac:dyDescent="0.25">
      <c r="A508" s="315"/>
    </row>
    <row r="509" spans="1:1" x14ac:dyDescent="0.25">
      <c r="A509" s="315"/>
    </row>
    <row r="510" spans="1:1" x14ac:dyDescent="0.25">
      <c r="A510" s="315"/>
    </row>
    <row r="511" spans="1:1" x14ac:dyDescent="0.25">
      <c r="A511" s="315"/>
    </row>
    <row r="512" spans="1:1" x14ac:dyDescent="0.25">
      <c r="A512" s="315"/>
    </row>
    <row r="513" spans="1:1" x14ac:dyDescent="0.25">
      <c r="A513" s="315"/>
    </row>
    <row r="514" spans="1:1" x14ac:dyDescent="0.25">
      <c r="A514" s="315"/>
    </row>
    <row r="515" spans="1:1" x14ac:dyDescent="0.25">
      <c r="A515" s="315"/>
    </row>
    <row r="516" spans="1:1" x14ac:dyDescent="0.25">
      <c r="A516" s="315"/>
    </row>
    <row r="517" spans="1:1" x14ac:dyDescent="0.25">
      <c r="A517" s="315"/>
    </row>
    <row r="518" spans="1:1" x14ac:dyDescent="0.25">
      <c r="A518" s="315"/>
    </row>
    <row r="519" spans="1:1" x14ac:dyDescent="0.25">
      <c r="A519" s="315"/>
    </row>
    <row r="520" spans="1:1" x14ac:dyDescent="0.25">
      <c r="A520" s="315"/>
    </row>
    <row r="521" spans="1:1" x14ac:dyDescent="0.25">
      <c r="A521" s="315"/>
    </row>
    <row r="522" spans="1:1" x14ac:dyDescent="0.25">
      <c r="A522" s="315"/>
    </row>
    <row r="523" spans="1:1" x14ac:dyDescent="0.25">
      <c r="A523" s="315"/>
    </row>
    <row r="524" spans="1:1" x14ac:dyDescent="0.25">
      <c r="A524" s="315"/>
    </row>
    <row r="525" spans="1:1" x14ac:dyDescent="0.25">
      <c r="A525" s="315"/>
    </row>
    <row r="526" spans="1:1" x14ac:dyDescent="0.25">
      <c r="A526" s="315"/>
    </row>
  </sheetData>
  <mergeCells count="58">
    <mergeCell ref="G2:R2"/>
    <mergeCell ref="E107:G107"/>
    <mergeCell ref="F108:G108"/>
    <mergeCell ref="F109:G109"/>
    <mergeCell ref="C94:G94"/>
    <mergeCell ref="F88:G88"/>
    <mergeCell ref="E89:G89"/>
    <mergeCell ref="F90:G90"/>
    <mergeCell ref="F91:G91"/>
    <mergeCell ref="F92:G92"/>
    <mergeCell ref="F80:G80"/>
    <mergeCell ref="F81:G81"/>
    <mergeCell ref="E85:G85"/>
    <mergeCell ref="F86:G86"/>
    <mergeCell ref="F87:G87"/>
    <mergeCell ref="F77:G77"/>
    <mergeCell ref="F68:G68"/>
    <mergeCell ref="E74:G74"/>
    <mergeCell ref="F75:G75"/>
    <mergeCell ref="F76:G76"/>
    <mergeCell ref="F110:G110"/>
    <mergeCell ref="E100:G100"/>
    <mergeCell ref="F101:G101"/>
    <mergeCell ref="F102:G102"/>
    <mergeCell ref="F103:G103"/>
    <mergeCell ref="F104:G104"/>
    <mergeCell ref="F105:G105"/>
    <mergeCell ref="F34:G34"/>
    <mergeCell ref="F35:G35"/>
    <mergeCell ref="F36:G36"/>
    <mergeCell ref="E56:G56"/>
    <mergeCell ref="F126:G126"/>
    <mergeCell ref="F57:G57"/>
    <mergeCell ref="F58:G58"/>
    <mergeCell ref="F59:G59"/>
    <mergeCell ref="E65:G65"/>
    <mergeCell ref="F66:G66"/>
    <mergeCell ref="F61:G61"/>
    <mergeCell ref="E69:G69"/>
    <mergeCell ref="F70:G70"/>
    <mergeCell ref="E78:G78"/>
    <mergeCell ref="F79:G79"/>
    <mergeCell ref="F67:G67"/>
    <mergeCell ref="A5:A6"/>
    <mergeCell ref="B5:B6"/>
    <mergeCell ref="C5:C6"/>
    <mergeCell ref="D5:D6"/>
    <mergeCell ref="E5:E6"/>
    <mergeCell ref="F5:G5"/>
    <mergeCell ref="F6:G6"/>
    <mergeCell ref="B7:G7"/>
    <mergeCell ref="E8:G8"/>
    <mergeCell ref="F9:G9"/>
    <mergeCell ref="F10:G10"/>
    <mergeCell ref="F11:G11"/>
    <mergeCell ref="F12:G12"/>
    <mergeCell ref="F18:G18"/>
    <mergeCell ref="E33:G33"/>
  </mergeCells>
  <pageMargins left="0.25" right="0.25" top="0.75" bottom="0.75" header="0.3" footer="0.3"/>
  <pageSetup paperSize="8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Mérleg 1</vt:lpstr>
      <vt:lpstr>Bevétel 2</vt:lpstr>
      <vt:lpstr>KIadás 3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marti</cp:lastModifiedBy>
  <cp:lastPrinted>2019-12-01T14:31:19Z</cp:lastPrinted>
  <dcterms:created xsi:type="dcterms:W3CDTF">2007-01-30T12:14:54Z</dcterms:created>
  <dcterms:modified xsi:type="dcterms:W3CDTF">2019-12-04T13:50:05Z</dcterms:modified>
</cp:coreProperties>
</file>