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23" firstSheet="8" activeTab="13"/>
  </bookViews>
  <sheets>
    <sheet name="bevétel-kiadás alak." sheetId="1" r:id="rId1"/>
    <sheet name="működés támogatása" sheetId="2" r:id="rId2"/>
    <sheet name="műk.felh.mérleg" sheetId="3" r:id="rId3"/>
    <sheet name="bevételi EI és telj." sheetId="4" r:id="rId4"/>
    <sheet name="Részesedések" sheetId="5" r:id="rId5"/>
    <sheet name="kiadás EI és telj. új" sheetId="6" r:id="rId6"/>
    <sheet name="Több éves kötváll." sheetId="7" r:id="rId7"/>
    <sheet name="Közvetett tám." sheetId="8" r:id="rId8"/>
    <sheet name="Létszám" sheetId="9" r:id="rId9"/>
    <sheet name="Könyvviteli mérleg" sheetId="10" r:id="rId10"/>
    <sheet name="Eredménykimutatás" sheetId="11" r:id="rId11"/>
    <sheet name="Maradványkimutatás" sheetId="12" r:id="rId12"/>
    <sheet name="Követelések" sheetId="13" r:id="rId13"/>
    <sheet name="Ingatlanvagyon" sheetId="14" r:id="rId14"/>
    <sheet name="Munka1" sheetId="15" r:id="rId15"/>
  </sheets>
  <definedNames>
    <definedName name="_xlnm.Print_Area" localSheetId="3">'bevételi EI és telj.'!$B$1:$V$56</definedName>
    <definedName name="_xlnm.Print_Area" localSheetId="11">'Maradványkimutatás'!$A$1:$I$24</definedName>
    <definedName name="_xlnm.Print_Area" localSheetId="1">'működés támogatása'!$A$1:$E$46</definedName>
  </definedNames>
  <calcPr fullCalcOnLoad="1"/>
</workbook>
</file>

<file path=xl/sharedStrings.xml><?xml version="1.0" encoding="utf-8"?>
<sst xmlns="http://schemas.openxmlformats.org/spreadsheetml/2006/main" count="1188" uniqueCount="650">
  <si>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</si>
  <si>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</si>
  <si>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</si>
  <si>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04        Saját termelésű készletek állományváltozása</t>
  </si>
  <si>
    <t>05        Saját előállítású eszközök aktivált értéke</t>
  </si>
  <si>
    <t>06        Központi működési célú támogatások eredményszemléletű bevételei</t>
  </si>
  <si>
    <t>07        Egyéb működési célú támogatások eredményszemléletű bevételei</t>
  </si>
  <si>
    <t>VI        Értékcsökkenési leírás</t>
  </si>
  <si>
    <t>VII        Egyéb ráfordítások</t>
  </si>
  <si>
    <t>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</si>
  <si>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</si>
  <si>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</si>
  <si>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</si>
  <si>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</si>
  <si>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</si>
  <si>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</si>
  <si>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</si>
  <si>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</si>
  <si>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</si>
  <si>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</si>
  <si>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</si>
  <si>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</si>
  <si>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</si>
  <si>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</si>
  <si>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</si>
  <si>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</si>
  <si>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</si>
  <si>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</si>
  <si>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</si>
  <si>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Ft-ban</t>
  </si>
  <si>
    <t>Bevételek</t>
  </si>
  <si>
    <t>e Ft-ban</t>
  </si>
  <si>
    <t>Megnevezés</t>
  </si>
  <si>
    <t>Kölségvetési szervek bevételei</t>
  </si>
  <si>
    <t>Összes bevétel</t>
  </si>
  <si>
    <t>Kiadások</t>
  </si>
  <si>
    <t>Kölségvetési szervek kiadásai</t>
  </si>
  <si>
    <t>Összes kiadás</t>
  </si>
  <si>
    <t>Ssz.</t>
  </si>
  <si>
    <t>Előirányzat</t>
  </si>
  <si>
    <t>Lakott külterület</t>
  </si>
  <si>
    <t>Szociális étkeztetés</t>
  </si>
  <si>
    <t>Bölcsődei ellátás</t>
  </si>
  <si>
    <t>Bevétel</t>
  </si>
  <si>
    <t>Kiadás</t>
  </si>
  <si>
    <t>1.</t>
  </si>
  <si>
    <t>1. Működési célú bevételek</t>
  </si>
  <si>
    <t>1. Működési kiadások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</si>
  <si>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</si>
  <si>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</si>
  <si>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</si>
  <si>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</si>
  <si>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</si>
  <si>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</si>
  <si>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</si>
  <si>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</si>
  <si>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</si>
  <si>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</si>
  <si>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</si>
  <si>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</si>
  <si>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1. összesen</t>
  </si>
  <si>
    <t>15.</t>
  </si>
  <si>
    <t>2. Felhalmozási és tőkejellegű bevételek</t>
  </si>
  <si>
    <t>2. Felhalmozási kiadások</t>
  </si>
  <si>
    <t>16.</t>
  </si>
  <si>
    <t>17.</t>
  </si>
  <si>
    <t>18.</t>
  </si>
  <si>
    <t>19.</t>
  </si>
  <si>
    <t>20.</t>
  </si>
  <si>
    <t>21.</t>
  </si>
  <si>
    <t>22.</t>
  </si>
  <si>
    <t>23.</t>
  </si>
  <si>
    <t>2. összesen</t>
  </si>
  <si>
    <t>24.</t>
  </si>
  <si>
    <t>Bevételek összesen</t>
  </si>
  <si>
    <t>Kiadások összesen</t>
  </si>
  <si>
    <t>Tanyagondnok</t>
  </si>
  <si>
    <t>Összesen</t>
  </si>
  <si>
    <t>Iparűzési adó</t>
  </si>
  <si>
    <t>Kamatbevételek</t>
  </si>
  <si>
    <t>Közvilágítás</t>
  </si>
  <si>
    <t>11.</t>
  </si>
  <si>
    <t>Engedélyezett lészámból</t>
  </si>
  <si>
    <t>létszám</t>
  </si>
  <si>
    <t>enged.létszám</t>
  </si>
  <si>
    <t>szakmai</t>
  </si>
  <si>
    <t>techikai</t>
  </si>
  <si>
    <t>(fő)</t>
  </si>
  <si>
    <t>Önállóan működő intézmények</t>
  </si>
  <si>
    <t>25.</t>
  </si>
  <si>
    <t>26.</t>
  </si>
  <si>
    <t>27.</t>
  </si>
  <si>
    <t>28.</t>
  </si>
  <si>
    <t>.../2009. (II.12.) Ör. 8. sz. melléklete</t>
  </si>
  <si>
    <t>Kötelezettségvállalások együtt</t>
  </si>
  <si>
    <t>Önkormányzat</t>
  </si>
  <si>
    <t>I. Helyi önkormányzatok működésének általános támogatása</t>
  </si>
  <si>
    <t>Önkormányzati hivatal működésének támogatása</t>
  </si>
  <si>
    <t>Zöldterület-gazdálkodás</t>
  </si>
  <si>
    <t>Köztemető</t>
  </si>
  <si>
    <t>Közutak fenntartása</t>
  </si>
  <si>
    <t>Beszámítás összege</t>
  </si>
  <si>
    <t>Egyéb kötelező önkormányzati feladatok</t>
  </si>
  <si>
    <t>Összes állami forrás:</t>
  </si>
  <si>
    <t>eredeti</t>
  </si>
  <si>
    <t>Terv</t>
  </si>
  <si>
    <t>Üdülőhelyi feladatok támogatása</t>
  </si>
  <si>
    <t>létszámváltozás</t>
  </si>
  <si>
    <t>Mód.</t>
  </si>
  <si>
    <t>mód.</t>
  </si>
  <si>
    <t>Teljesítés</t>
  </si>
  <si>
    <t>%</t>
  </si>
  <si>
    <t>Nyitó</t>
  </si>
  <si>
    <t>Záró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</si>
  <si>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</si>
  <si>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</si>
  <si>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</si>
  <si>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</si>
  <si>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</si>
  <si>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</si>
  <si>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</si>
  <si>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</si>
  <si>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</si>
  <si>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</si>
  <si>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</si>
  <si>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</si>
  <si>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</si>
  <si>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</si>
  <si>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</si>
  <si>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</si>
  <si>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A köznevelési intézmények működtetéséhez kapcsolódó támogatás</t>
  </si>
  <si>
    <t>A települési önkormányzatok egyes köznevelési feladatainak támogatása összesen</t>
  </si>
  <si>
    <t>III. A települési önkormányzatok szociális, gyermekjóléti és gyermekétkeztetési feladatainak támogatása</t>
  </si>
  <si>
    <t>Gyermekétkeztetés- bértámogatás</t>
  </si>
  <si>
    <t>Gyermekétkeztetés- üzemeltetési támogatás</t>
  </si>
  <si>
    <t>Könyvtári érdekeltségnövelő támogatás</t>
  </si>
  <si>
    <t>Műk. c. támogatások áht-n belülről (B1)</t>
  </si>
  <si>
    <t>Felh. C. támogatások áht-n belülről (B2)</t>
  </si>
  <si>
    <t>Közhatalmi bevételek (B3)</t>
  </si>
  <si>
    <t>Működési bevételek (B4)</t>
  </si>
  <si>
    <t>Felhalmozási bevételek (B5)</t>
  </si>
  <si>
    <t>Műk. c. átvett pémzeszközök (B6)</t>
  </si>
  <si>
    <t>Felh. c. átvett pénzeszköz (B7)</t>
  </si>
  <si>
    <t>Finanszírozási bevételek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</si>
  <si>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</si>
  <si>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</si>
  <si>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</si>
  <si>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</si>
  <si>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c. kiadások (K5)</t>
  </si>
  <si>
    <t>Tartalékok (K5)</t>
  </si>
  <si>
    <t>Beruházás (K6)</t>
  </si>
  <si>
    <t>Felújítás (K7)</t>
  </si>
  <si>
    <t>Egyéb felh. c. kiadások (K8)</t>
  </si>
  <si>
    <t>Önkormányzat kiadásai</t>
  </si>
  <si>
    <t>Működési c. támogatások áht-n belülről (B1)</t>
  </si>
  <si>
    <t>Működési c. átvett pénzeszközök (B6)</t>
  </si>
  <si>
    <t>Felhalmozási c. támogatások áht-n belülről (B2)</t>
  </si>
  <si>
    <t>Felhalmozási c. átvett pénzeszköz (B7)</t>
  </si>
  <si>
    <t>I. Működési c. támogatások államháztartáson belülről (B1)</t>
  </si>
  <si>
    <t>Önkormányzatok működésének általános támogatása</t>
  </si>
  <si>
    <t>Egyes köznevelési feladatok támogatása</t>
  </si>
  <si>
    <t>Szociális, gyermekjóléti és gyermekétkeztetési feladatok támogatása</t>
  </si>
  <si>
    <t>Kulturális feladatok támogatása</t>
  </si>
  <si>
    <t>II. Felhalmozási c. támogatások államháztartáson belülről (B2):</t>
  </si>
  <si>
    <t>III. Közhatalmi bevételek (B3):</t>
  </si>
  <si>
    <t>Telekadó</t>
  </si>
  <si>
    <t>Gépjárműadó</t>
  </si>
  <si>
    <t>Egyéb közhatalmi bevételek</t>
  </si>
  <si>
    <t>IV. Működési bevételek (B4)</t>
  </si>
  <si>
    <t>Készletértékesítés bevétele</t>
  </si>
  <si>
    <t>Szolgáltatások ellenértéke</t>
  </si>
  <si>
    <t>Közvetített szolgáltatások ellenértéke</t>
  </si>
  <si>
    <t>Ellátási díjak</t>
  </si>
  <si>
    <t>Kiszámlázott általános forgalmi adó</t>
  </si>
  <si>
    <t>Működési c. támogatások</t>
  </si>
  <si>
    <t>V. Felhalmozási bevételek (B5):</t>
  </si>
  <si>
    <t>VI. Működési c. átvett pénzeszközök (B6):</t>
  </si>
  <si>
    <t>VII. Felhalmozási c. átvett pénzeszközök (B7):</t>
  </si>
  <si>
    <t>VIII. Finanszírozási bevételek (B8):</t>
  </si>
  <si>
    <t>BEVÉTELEK ÖSSZESEN:</t>
  </si>
  <si>
    <t>Önkormányzati Konyha</t>
  </si>
  <si>
    <t>Üllés Nagyközségi Önkormányzat</t>
  </si>
  <si>
    <t>Déryné Kulturáis Központ</t>
  </si>
  <si>
    <t>Csigabiga Óvoda és Bölcsőde</t>
  </si>
  <si>
    <t>Üllési Polgármesteri Hivatal</t>
  </si>
  <si>
    <t>Déryné Kulturális Központ</t>
  </si>
  <si>
    <t>Üllés Nagyközségi  Önkormányzat bevételeinek és kiadásainak alakulása</t>
  </si>
  <si>
    <t>Polgármesteri Hivatal</t>
  </si>
  <si>
    <t>Önkormányzti Konyha</t>
  </si>
  <si>
    <t>Finanszírozási kiadások (K9)</t>
  </si>
  <si>
    <t>Szociális feladatok egyéb támogatása</t>
  </si>
  <si>
    <t>Nyilvános könyvtári és közművelődési feladatok támogatása</t>
  </si>
  <si>
    <t xml:space="preserve"> IV. A települési önkormányzatok kulturális feladatainak támogatása</t>
  </si>
  <si>
    <t>Műk. c. költségvetési támogatások és kiegészítő támogatások</t>
  </si>
  <si>
    <t>Egyéb mködési célú támogatások bevételei ÁH-n belülről</t>
  </si>
  <si>
    <t>Kommunális adó</t>
  </si>
  <si>
    <t>Idegenforgalmi adó</t>
  </si>
  <si>
    <t>A/I/2 Szellemi termékek</t>
  </si>
  <si>
    <t>G/II Nemzeti vagyon változásai</t>
  </si>
  <si>
    <t>Általános forgalmi adó visszatérülése</t>
  </si>
  <si>
    <t>Követelések részletezése</t>
  </si>
  <si>
    <t>A</t>
  </si>
  <si>
    <t>B</t>
  </si>
  <si>
    <t>C</t>
  </si>
  <si>
    <t>Állomány a tárgyév elején</t>
  </si>
  <si>
    <t>Állomány a tárgyév végén</t>
  </si>
  <si>
    <t>Költségvetési évben esedékes követelések-</t>
  </si>
  <si>
    <t>Közhatalmi bevételre</t>
  </si>
  <si>
    <t>Működési bevételre</t>
  </si>
  <si>
    <t>Működési célú visszatérítendő támogatások, kölcsönök ÁH kívülről</t>
  </si>
  <si>
    <t>Költségvetési évet követően esedékes követelések</t>
  </si>
  <si>
    <t>Felhalmozási célú átvett pénzeszközre</t>
  </si>
  <si>
    <t>Követelés jellegű sajátos elszámolások</t>
  </si>
  <si>
    <t>Foglalkoztatottaknak adott előlegek</t>
  </si>
  <si>
    <t>Követelések összesen</t>
  </si>
  <si>
    <t>Kötelezettségek részletezése</t>
  </si>
  <si>
    <t>Költségvetési évben esedékes kötelezettségek</t>
  </si>
  <si>
    <t>Dologi kiadások</t>
  </si>
  <si>
    <t>Költségvetési évet követően esedékes kötelezettségek</t>
  </si>
  <si>
    <t>Kötelezettség jellegű sajátos elszámolások</t>
  </si>
  <si>
    <t>Kapott előlegek</t>
  </si>
  <si>
    <t xml:space="preserve">Más szervezetet megillető bevételek </t>
  </si>
  <si>
    <t>Kötelezettségek összesen:</t>
  </si>
  <si>
    <t>Költségvetési évben esedékes követelések felhalmozási célú átvett pénzeszközökre</t>
  </si>
  <si>
    <t>Ellátottak pénzbeli juttatásaira</t>
  </si>
  <si>
    <t>Működési célú kiadásokra</t>
  </si>
  <si>
    <t>Finanszírozási kiadásokra</t>
  </si>
  <si>
    <t>Intézmények összesen:</t>
  </si>
  <si>
    <t>Közvetett támogatások</t>
  </si>
  <si>
    <t>Adókedvezmények, adómentességek</t>
  </si>
  <si>
    <t>Helyi iparűzési adó</t>
  </si>
  <si>
    <t>e-útdíj</t>
  </si>
  <si>
    <t>Mentesség:</t>
  </si>
  <si>
    <t>- költségvetési szerv:</t>
  </si>
  <si>
    <t>-egyesület:</t>
  </si>
  <si>
    <t>-mozgáskorlátozott:</t>
  </si>
  <si>
    <t>Kedvezmény:</t>
  </si>
  <si>
    <t>Üllés Nagyközségi Önkormányzat  és intézményeinek  működési és felhalmozási célú bevételek és kiadások mérlege</t>
  </si>
  <si>
    <t xml:space="preserve"> Közfoglalkoztatottak</t>
  </si>
  <si>
    <t>megnevezés</t>
  </si>
  <si>
    <t>ingatlanvagyon kataszter</t>
  </si>
  <si>
    <t>számviteli nyilvántartás</t>
  </si>
  <si>
    <t>bruttó érték</t>
  </si>
  <si>
    <t>Forgalomképtelen építmény</t>
  </si>
  <si>
    <t>Forgalomképtelen egyéb épület</t>
  </si>
  <si>
    <t>Forgalomképtelen ingatlan összesen:</t>
  </si>
  <si>
    <t>Korlátozottan forgalomképes földterület</t>
  </si>
  <si>
    <t>Korlátozottan forgalomképes lakótelek</t>
  </si>
  <si>
    <t>Korlátozottan forgalomképes egyéb telek</t>
  </si>
  <si>
    <t>Korlátozottan forgalomképes egyéb épület</t>
  </si>
  <si>
    <t>Korlátozottan forgalomképes lakóépület</t>
  </si>
  <si>
    <t>Korlátozottan forgalomképes ültetvény</t>
  </si>
  <si>
    <t>Korlátozottan forgalomképes egyéb építmény</t>
  </si>
  <si>
    <t>Korlátozottan fogalomképes ingatlan összesen:</t>
  </si>
  <si>
    <t>Forgalomképes földterület:</t>
  </si>
  <si>
    <t>Forgalomképes egyéb telek</t>
  </si>
  <si>
    <t>Forgalomképes ültetvény</t>
  </si>
  <si>
    <t>Forgalomképes erdő</t>
  </si>
  <si>
    <t>Forgalomképes egyéb építmény</t>
  </si>
  <si>
    <t>Fogalomképes ingatlan összesen:</t>
  </si>
  <si>
    <t>Ingatlan vagyon összesen:</t>
  </si>
  <si>
    <t>Üllés Nagyközség Önkormányzata ingatlanvagyonának kimutatása</t>
  </si>
  <si>
    <t>I. A települési önkormányzatok működésének támogatása beszámítás és kiegészítés után</t>
  </si>
  <si>
    <t>III. Szociális, gyermekjóléti és gyermekétkeztetési feladatok összesen</t>
  </si>
  <si>
    <t>IV. A települési önkormányzatok kulturális feladatainak támogatása összesen</t>
  </si>
  <si>
    <t>adatok Ft-ban</t>
  </si>
  <si>
    <t>Maradvány igénybevétele (B8)</t>
  </si>
  <si>
    <t>Maradvány igénybevétele B(8)</t>
  </si>
  <si>
    <t>09        Különféle egyéb eredményszemléletű bevételek</t>
  </si>
  <si>
    <t>08       Felhalmozási célú támogatások eredményszmeléletű bevétele</t>
  </si>
  <si>
    <t>10       Anyagköltség</t>
  </si>
  <si>
    <t>11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</si>
  <si>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</si>
  <si>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</si>
  <si>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</si>
  <si>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Személyi jellegű egyéb kifizetések</t>
  </si>
  <si>
    <t>16       Bérjárulékok</t>
  </si>
  <si>
    <t>17        Kapott (járó) osztalék és részesedés</t>
  </si>
  <si>
    <t>18       Részesedésekből származó eredményszemléletű bevételek, árfolyamnyereségek</t>
  </si>
  <si>
    <t>19       Befeketetett pénzügyi eszközökből származó eredményszemléletű bevételek, árfolyamnyereségek</t>
  </si>
  <si>
    <t>20        Egyéb kapott (járó) kamatok és kamatjellegű eredményszemléletű bevételek</t>
  </si>
  <si>
    <t>21       Pénzügyi műveletek egyéb eredményszemléletű bevételei (&gt;=21a+21b)</t>
  </si>
  <si>
    <t>21a        - ebből: lekötött bankbetétek mérlegfordulónapi értékelése során megállapított (nem realizált) árfolyamnyeresége</t>
  </si>
  <si>
    <t>21b      - ebből: egyéb pénzeszközök mérlegfordulónapi értékelése során megállapíott (nem realizált) árfolyamnyeresége</t>
  </si>
  <si>
    <t>22        Részesedéekből származzó ráfordítások, árfolyamveszteségek</t>
  </si>
  <si>
    <t>23       Befektetett pénzügyi eszközökből (értékpapírokból, kölcsönökből) származó ráfordítások, árfolyamveszteségek</t>
  </si>
  <si>
    <t>24        Fizetendő kamatok és kamatjellegű ráfordítások</t>
  </si>
  <si>
    <t>25       Részesedések, értékpapírok, pénzeszközök értékvesztése (&gt;=25a+25b)</t>
  </si>
  <si>
    <t>25a     - ebből: lekötött bankbetétek értékvesztése</t>
  </si>
  <si>
    <t>25b     - ebből: Kincstáron kívüli forint- és devizaszámlák értékvesztése</t>
  </si>
  <si>
    <t>26a    - ebből: lekötött bankbetétek mérlegfordulónapi értékelése során  megállapított (nem realizált) árfolyamvesztesége)</t>
  </si>
  <si>
    <t>26b   - ebből: egyéb pénzeszközük mérlegfordulónapi értékelése során megállapított (nem realizált) árfolyamvesztesége</t>
  </si>
  <si>
    <t>IX        Pénzügyi műveletek ráfordításai (=22+23+24+25+26))</t>
  </si>
  <si>
    <t xml:space="preserve">B)        PÉNZÜGYI MŰVELETEK EREDMÉNYE (=VIII-IX) </t>
  </si>
  <si>
    <t xml:space="preserve">C)        MÉRLEG SZERINTI EREDMÉNY (=±A±B) </t>
  </si>
  <si>
    <t>I        Tevékenység nettó eredményszemléletű bevétele (=01+02+03)</t>
  </si>
  <si>
    <t xml:space="preserve">II        Aktivált saját teljesítmények értéke (=±04+05) </t>
  </si>
  <si>
    <t>III        Egyéb eredményszemléletű bevételek (=06+07+08+09)</t>
  </si>
  <si>
    <t xml:space="preserve">IV        Anyagjellegű ráfordítások (=10+11+12+13) </t>
  </si>
  <si>
    <t xml:space="preserve">V        Személyi jellegű ráfordítások (=14+15+16) </t>
  </si>
  <si>
    <t xml:space="preserve">A) TEVÉKENYSÉGEK EREDMÉNYE (=I±II+III-IV-V-VI-VII) </t>
  </si>
  <si>
    <t xml:space="preserve">VIII        Pénzügyi műveletek eredményszemléletű bevételei (=17+18+19+20+21) </t>
  </si>
  <si>
    <t>26      Pénzügyi műveletek egyéb ráfordításai (&gt;=26a+26b)</t>
  </si>
  <si>
    <t>01</t>
  </si>
  <si>
    <t>A/I/1 Vagyoni értékű jogok</t>
  </si>
  <si>
    <t>02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</si>
  <si>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</si>
  <si>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</si>
  <si>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</si>
  <si>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</si>
  <si>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</si>
  <si>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</si>
  <si>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</si>
  <si>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</si>
  <si>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</si>
  <si>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</si>
  <si>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</si>
  <si>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</si>
  <si>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</si>
  <si>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</si>
  <si>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15</t>
  </si>
  <si>
    <t>A/III/1d - ebből: tartós részesedések társulásban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</si>
  <si>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</si>
  <si>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</si>
  <si>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</si>
  <si>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</si>
  <si>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</si>
  <si>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</si>
  <si>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</si>
  <si>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</si>
  <si>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</si>
  <si>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</si>
  <si>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</si>
  <si>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</si>
  <si>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</si>
  <si>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</si>
  <si>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</si>
  <si>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</si>
  <si>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</si>
  <si>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</si>
  <si>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</si>
  <si>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</si>
  <si>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</si>
  <si>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</si>
  <si>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</si>
  <si>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</si>
  <si>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</si>
  <si>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</si>
  <si>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</si>
  <si>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</si>
  <si>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</si>
  <si>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</si>
  <si>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</si>
  <si>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</si>
  <si>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</si>
  <si>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</si>
  <si>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</si>
  <si>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</si>
  <si>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</si>
  <si>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</si>
  <si>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</si>
  <si>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</si>
  <si>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</si>
  <si>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</si>
  <si>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</si>
  <si>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D/II Költségvetési évet követően esedékes követelések (=D/II/1+…+D/II/8)</t>
  </si>
  <si>
    <t>D) KÖVETELÉSEK  (=D/I+D/II+D/III)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</si>
  <si>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</si>
  <si>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</si>
  <si>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</si>
  <si>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</si>
  <si>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</si>
  <si>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</si>
  <si>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</si>
  <si>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</si>
  <si>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</si>
  <si>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</si>
  <si>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</si>
  <si>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</si>
  <si>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</si>
  <si>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 Költségvetési évben esedékes kötelezettségek (=H/I/1+…+H/I/9)</t>
  </si>
  <si>
    <t>H/II/3 Költségvetési évet követően esedékes kötelezettségek dologi kiadásokra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</si>
  <si>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</si>
  <si>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</si>
  <si>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</si>
  <si>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</si>
  <si>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</si>
  <si>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H/III/8 Letétre, megőrzésre, fedezetkezelésre átvett pénzeszközök, biztosítékok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</si>
  <si>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</si>
  <si>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</si>
  <si>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</si>
  <si>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</si>
  <si>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</si>
  <si>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</si>
  <si>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Önkormányzati konyha</t>
  </si>
  <si>
    <t>H/III/1c ebből: egyéb túlfizetések, téves visszajáró befizetések, egyéb kapott előlegekKapott előlegek</t>
  </si>
  <si>
    <t>D/III/1 Adott előlegek</t>
  </si>
  <si>
    <t>D/III/1e ebből: foglalkoztatottaknak adott előlegek</t>
  </si>
  <si>
    <t>D/IIIKövetelés jellegű sajátos elszámolások</t>
  </si>
  <si>
    <t>D/III/1f ebből: Túlfizetések, téves visszajáró kifiuetések</t>
  </si>
  <si>
    <t>Összes közvetett támogatás:</t>
  </si>
  <si>
    <t>Költségvetési évben esedékes követelések működési célú átvett pénzeszközökre</t>
  </si>
  <si>
    <t>Túlfizetések, téves visszajáró kifizetések</t>
  </si>
  <si>
    <t>Felhalmozási célú támogatások bevételére államháztartáson belülről</t>
  </si>
  <si>
    <t>December havi illetmények, munkabérek elszámolása</t>
  </si>
  <si>
    <t>Más előzetesen felszámított általános forgalmi adó</t>
  </si>
  <si>
    <t>Más fizetendő   általános forgalmi adó</t>
  </si>
  <si>
    <t xml:space="preserve">   Dologi kiadásokra</t>
  </si>
  <si>
    <t>Letétre, megőrzésre, fedezetkezelésre átvett pénzeszközök, biztosítékok</t>
  </si>
  <si>
    <t>adatok  Ft-ban</t>
  </si>
  <si>
    <t>2015. évről áthúzódó bérkompenzáció</t>
  </si>
  <si>
    <t>Kiegészítő támogatás bölcsődében foglakoztatottm felsőfokú végzettségű kisgyermeknevelők béréhez</t>
  </si>
  <si>
    <t>Tulajdonosi bevételek</t>
  </si>
  <si>
    <t>Működési célú visszatérítendő támogatások kölcsönök visszatérülése államháztartáson kívülről</t>
  </si>
  <si>
    <t>Biztosító által fizetett kártérítés</t>
  </si>
  <si>
    <t>Tárgyi eszköz értékesítés</t>
  </si>
  <si>
    <t>Részesdés értékesítés</t>
  </si>
  <si>
    <t>Egyéb működési célú átvett pénzeszköz</t>
  </si>
  <si>
    <t>Felhalmozási célú visszatéeítendő támogatások, kölcsönök visszatérülése államháztartáson kívülről</t>
  </si>
  <si>
    <t>Forgalomképtelen földtrület</t>
  </si>
  <si>
    <t xml:space="preserve"> Felhalmozási c. támogatások államháztartáson belülről  összesen (B2):</t>
  </si>
  <si>
    <t>Működési c. támogatások államháztartáson belülről  összesen (B1):</t>
  </si>
  <si>
    <t>III. Közhatalmi bevételek összesen (B3):</t>
  </si>
  <si>
    <t>IV. Működési bevételek összesen (B4):</t>
  </si>
  <si>
    <t xml:space="preserve"> Felhalmozási bevételek összesen(B5):</t>
  </si>
  <si>
    <t xml:space="preserve"> Működési c. átvett pénzeszközök összesen (B6):</t>
  </si>
  <si>
    <t xml:space="preserve"> Felhalmozási c. átvett pénzeszközök összesen  (B7):</t>
  </si>
  <si>
    <t>E/III/1 December havi illetmények, munkabérek</t>
  </si>
  <si>
    <t>E/III Egyéb sajátos eszközoldali elszámolások</t>
  </si>
  <si>
    <t>D/II/4 Költségvetési évet követően esedékes követelések működési bevételekre</t>
  </si>
  <si>
    <t>D/II/4a - ebből: Költségvetési évet követően esedékes követelések készletértékesítés ellenértékére, szolgáltatások ellenértékére,közvetített szolgáltatások ellenértékére</t>
  </si>
  <si>
    <t>D/II/4c - ebből: Költségvetési évet követően esedékes követelések ellátási díjakra</t>
  </si>
  <si>
    <t>D/II/4d - ebből: Költségvetési évet követően esedékes követelések kiszámlázott általános forgalmi adókra</t>
  </si>
  <si>
    <t>E/I/2 Más előzetesen felszámított áltatlános forgalmi adó</t>
  </si>
  <si>
    <t>E/II/2 Más fizetendő általános forgalmi adó</t>
  </si>
  <si>
    <t>Törvény szerinti illetmények munkabérek</t>
  </si>
  <si>
    <t>Normatív jutalmak</t>
  </si>
  <si>
    <t>Béren kívüli juttatások</t>
  </si>
  <si>
    <t>Közlekedési költségtérítés</t>
  </si>
  <si>
    <t>Foglalkoztatottak egyéb személyi juttatásai</t>
  </si>
  <si>
    <t>Munkavégzésre irányuló egyéb jgviszonyban nem saját foglalkoztatottnak fizetett juttatások</t>
  </si>
  <si>
    <t>Személyi juttaások összesen:</t>
  </si>
  <si>
    <t>I. Személyi juttatások (K1)</t>
  </si>
  <si>
    <t>II. Munkaadókat terhelő járulékok és szociális hozzájárulási adó (B2)</t>
  </si>
  <si>
    <t xml:space="preserve">Munkaadókat terhelő járulékok és szociális hozzájárulási adó </t>
  </si>
  <si>
    <t>Munkaadókat terhelő járulékok és szociális hozzájárulási adó  összesen</t>
  </si>
  <si>
    <t>Szakmai anyagok beszerzése</t>
  </si>
  <si>
    <t>Üzemeltetési anyagok beszerzése</t>
  </si>
  <si>
    <t>Informatikai szolgáltatások igénybevétele</t>
  </si>
  <si>
    <t>Egyéb kommunikációs szolgáltatások</t>
  </si>
  <si>
    <t>Közüzemi díjak</t>
  </si>
  <si>
    <t>Bérleti és lízingdíjak</t>
  </si>
  <si>
    <t>Karbantartási kisjavítási szolgáltatások</t>
  </si>
  <si>
    <t>Szakmai tevékenységet segytő szolgáltatások</t>
  </si>
  <si>
    <t>Egyéb szolgáltatások</t>
  </si>
  <si>
    <t>Kiküldetések kiadásai</t>
  </si>
  <si>
    <t>Reklám és propaganda kiadások</t>
  </si>
  <si>
    <t>Működési célú előzetesen felszámytott általános forgalmi adó</t>
  </si>
  <si>
    <t>Kamatkiadások</t>
  </si>
  <si>
    <t>Egyéb dologi kiadások</t>
  </si>
  <si>
    <t>III. Dologi kiadások összesen:</t>
  </si>
  <si>
    <t>IV. Ellátottak pénzbeli juttatásai (K4)</t>
  </si>
  <si>
    <t>Családi támogatások</t>
  </si>
  <si>
    <t>Foglalkoztatással , munkanélküliséggel kapcsolatos ellátások</t>
  </si>
  <si>
    <t>Lakhatással kapcsolatos ellátások</t>
  </si>
  <si>
    <t>Egyéb nem intézményi ellátások</t>
  </si>
  <si>
    <t>IV. Ellátottak pénzbeli juttatásai összesen:</t>
  </si>
  <si>
    <t>V.Egyéb működési célú kiadások (B5):</t>
  </si>
  <si>
    <t>V.Egyéb működési célú kiadások összesen:</t>
  </si>
  <si>
    <t>A helyi önkormányzatok előző évi kiadásaiból származó kiadások</t>
  </si>
  <si>
    <t>Egyéb működési célú támogatások államháztartáson belülre</t>
  </si>
  <si>
    <t xml:space="preserve">Működési célú visszatérítendő támogatások kölcsönök nyújtása államháztartáson kívülre </t>
  </si>
  <si>
    <t>Egyéb működési célú támogatások államháztartáson kívülre</t>
  </si>
  <si>
    <t>Tartalékok</t>
  </si>
  <si>
    <t>VI.Beruházások (B6):</t>
  </si>
  <si>
    <t>Immateriális javak beszerzése</t>
  </si>
  <si>
    <t>Ingatlanok beszerzése létesítése</t>
  </si>
  <si>
    <t>Informatikai eszközök beszrzése létesítése</t>
  </si>
  <si>
    <t>Egyéb tárgyi eszközök beszerzése létesítése</t>
  </si>
  <si>
    <t>Beruházási célú előzetesen felszámított általános forgalmi adó</t>
  </si>
  <si>
    <t>Beruházások  összesen:</t>
  </si>
  <si>
    <t>VII. Felújítások (K7):</t>
  </si>
  <si>
    <t>Ingatlanok felújítása</t>
  </si>
  <si>
    <t>Felújítási célú előzetesen felszámított általásos forgalmi adó</t>
  </si>
  <si>
    <t>Felhalmozási célú visszatérítendő támogatások kölcsönök nyújtása államháztartáson belülre</t>
  </si>
  <si>
    <t>Felhalmozási célú visszatérítendő támogatások kölcsönök nyújtása államháztartáson kívülre</t>
  </si>
  <si>
    <t>Lakástámogatás</t>
  </si>
  <si>
    <t xml:space="preserve"> Egyéb felhalmozási célú kiadások összesen:</t>
  </si>
  <si>
    <t xml:space="preserve"> Felújítások  összesen:</t>
  </si>
  <si>
    <t>VIII. Egyéb felhalmozási célú kiadások (K8)</t>
  </si>
  <si>
    <t>Államháztartáson belüli megelőlegezések visszavfizetése</t>
  </si>
  <si>
    <t>Pénzügyi lízing kiadásai</t>
  </si>
  <si>
    <t>Finanszírozási kiadások összesen:</t>
  </si>
  <si>
    <t>IX. Finanszírozási kiadások (K9)</t>
  </si>
  <si>
    <t>KIADÁSOK ÖSSZESEN:</t>
  </si>
  <si>
    <t>Választott tisztségviselők juttatásai</t>
  </si>
  <si>
    <t>Egyéb költségtérítések</t>
  </si>
  <si>
    <t>Jubileumi jutalom</t>
  </si>
  <si>
    <t>Fizetendő általános forgalmi adó</t>
  </si>
  <si>
    <t>Egyéb külső személyi juttatások</t>
  </si>
  <si>
    <t>Négyforrás Nonprofit Kft.</t>
  </si>
  <si>
    <t>Csongrád Megyei Kegyeleti Kft.</t>
  </si>
  <si>
    <t>Csongrád Megyei Településtisztasági Kft.</t>
  </si>
  <si>
    <t>Homokhátság Vidékfejlesztési Egyesület</t>
  </si>
  <si>
    <t>Négyforrás Viziközmű Üzemeltető Kft.</t>
  </si>
  <si>
    <t>Alföldvíz Zrt.</t>
  </si>
  <si>
    <t>Részesedés vállalkozásban</t>
  </si>
  <si>
    <t>D/I/4c  - ebből: költségvetési évben esedékes követlések ellátási díjakra</t>
  </si>
  <si>
    <t>D/I/4d - ebből: költségvetési évben esedékes követelések kiszámlázott általános forgalmi adóra</t>
  </si>
  <si>
    <t>db</t>
  </si>
  <si>
    <t>03</t>
  </si>
  <si>
    <t>07</t>
  </si>
  <si>
    <t>09</t>
  </si>
  <si>
    <t>12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</si>
  <si>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</si>
  <si>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</si>
  <si>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</si>
  <si>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</si>
  <si>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</si>
  <si>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</si>
  <si>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</si>
  <si>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</si>
  <si>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</si>
  <si>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</si>
  <si>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</si>
  <si>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</si>
  <si>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</si>
  <si>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</si>
  <si>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</si>
  <si>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</si>
  <si>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</si>
  <si>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</si>
  <si>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</si>
  <si>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</si>
  <si>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</si>
  <si>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</si>
  <si>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</si>
  <si>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</si>
  <si>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</si>
  <si>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</si>
  <si>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</si>
  <si>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48</t>
  </si>
  <si>
    <t>49</t>
  </si>
  <si>
    <t>52</t>
  </si>
  <si>
    <t>54</t>
  </si>
  <si>
    <t>55</t>
  </si>
  <si>
    <t>56</t>
  </si>
  <si>
    <t>58</t>
  </si>
  <si>
    <t>59</t>
  </si>
  <si>
    <t>60</t>
  </si>
  <si>
    <t>61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</si>
  <si>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</si>
  <si>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</si>
  <si>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</si>
  <si>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</si>
  <si>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</si>
  <si>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</si>
  <si>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</si>
  <si>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</si>
  <si>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</si>
  <si>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</si>
  <si>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</si>
  <si>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</si>
  <si>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</si>
  <si>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2017. évi tervezett</t>
  </si>
  <si>
    <t>2017. évi módosított</t>
  </si>
  <si>
    <t>2017. évi tény</t>
  </si>
  <si>
    <t>2016- 2017. év</t>
  </si>
  <si>
    <t>2016. évi teljesítés</t>
  </si>
  <si>
    <t>Helyi önkormányzatok működésének és ágazati feladatainak támogatása 2017. év</t>
  </si>
  <si>
    <t>Üllés Nagyközségi Önkormányzat 2017. évi összes bevételei Ft-ban</t>
  </si>
  <si>
    <t>Előirányzat összesen 2017</t>
  </si>
  <si>
    <t>2017. évi terv</t>
  </si>
  <si>
    <t>2017. évi mód.</t>
  </si>
  <si>
    <t>Üllés Nagyközségi Önkormányzat részesedéseinek alakulása 2017.12.31.</t>
  </si>
  <si>
    <t>2017.</t>
  </si>
  <si>
    <t>Üllés Nagyközségi Önkormányzat 2017. évi összes kiadása Ft-ban</t>
  </si>
  <si>
    <t>Az önkormányzat által foglalkozatatotak munkajogi állományi létszáma 2017. év</t>
  </si>
  <si>
    <t>2017. évi</t>
  </si>
  <si>
    <t>2017.  évi</t>
  </si>
  <si>
    <t xml:space="preserve">2016. évi záró </t>
  </si>
  <si>
    <t>Üllés Nagyközségi Önkormányzat és intézményei könyviteli mérlege 2017.12.31</t>
  </si>
  <si>
    <t>Üllés Nagyközségi Önkormányzat  és intézményeinek 2017. évi eredménykimutatása</t>
  </si>
  <si>
    <t>Üllés Nagyközségi Önkormányzat  és intézményei 2017. évi követeléseinek és kötelezettségeinek alakulása</t>
  </si>
  <si>
    <t>2017. december 31-én</t>
  </si>
  <si>
    <t xml:space="preserve">40%-os kedvezmény: </t>
  </si>
  <si>
    <t>Rászoruló gyermekek szünidei étkeztetésének támogatása</t>
  </si>
  <si>
    <t>Települési arculati kézikönyv elkészítésének támogatása</t>
  </si>
  <si>
    <t>Bölcsőde kiegészítő támogatása</t>
  </si>
  <si>
    <t>Működési célú költségvetési támogatások és kiegészítő támogatások (kompenzáció, szociális tüzifa, átmeneti ivóvíz, kéményseprő ipari közszolg., polgármester bérkiegészítése)</t>
  </si>
  <si>
    <t>Ágazati pótlék és kiegészítő támogatás</t>
  </si>
  <si>
    <t>Feladat megnevezése</t>
  </si>
  <si>
    <t>Üllés Nagyközségi Önkormányzat közvetett támogatásai 2017. évre</t>
  </si>
  <si>
    <t>2017. évi maradvány kimutatás</t>
  </si>
  <si>
    <t>Fűnyíró traktor bérleti díja</t>
  </si>
  <si>
    <t>Év</t>
  </si>
  <si>
    <t>Üllés Nagyközségi Önkormányzat és intézményei 2017. évi  bevételi előirányzatai és teljesítése</t>
  </si>
  <si>
    <t>Üllés Nagyközségi Önkormányzat  és intézményei2017. évi  kiadási előirányzatai és teljesítése</t>
  </si>
  <si>
    <t xml:space="preserve"> </t>
  </si>
  <si>
    <t>Készenléti ügyeleti helyettesítési díj</t>
  </si>
  <si>
    <t>Közvetített szolgáltatások</t>
  </si>
  <si>
    <t>Központi irányítószervi támogatás folyósítása</t>
  </si>
  <si>
    <t>Felhalmozási célú visszatéeítendő támogatások, kölcsönök visszatérülése államháztartáson belülről</t>
  </si>
  <si>
    <t>Egyéb felhalmozási célú támogatások bevétlei államháztartáson belülről (fejezeti kezelésű előirányzatok EU-s programokra)</t>
  </si>
  <si>
    <t>Felhalmozási célú önkormányzati támogatások</t>
  </si>
  <si>
    <t>Egyéb felhalmozási célú átvett pénzeszköz</t>
  </si>
  <si>
    <t>Egyéb működési  bevételek</t>
  </si>
  <si>
    <t>Céljuttatás projektprémium</t>
  </si>
  <si>
    <t>- környezetvédelmi; légrugó</t>
  </si>
  <si>
    <t>helyi iparűzési adó összesen:</t>
  </si>
  <si>
    <t>gépjárműadó összesen:</t>
  </si>
  <si>
    <t>Forgalomképtelen egyéb  telkek</t>
  </si>
  <si>
    <t>Forgalomképtelen erdő</t>
  </si>
  <si>
    <t>Üzemeltetésbe adott korlátozottan forgalomképes földterület</t>
  </si>
  <si>
    <t>Üzemeltetésbe adott korlátozottan forgalomképes épület</t>
  </si>
  <si>
    <t>Üzemeltetésbe adott korlátozottan forgalomképes építmény</t>
  </si>
  <si>
    <t>Üzemeltetésre átadott forgalomképtelen egyéb építmény</t>
  </si>
  <si>
    <t>Hivatal</t>
  </si>
  <si>
    <t>Konyha</t>
  </si>
  <si>
    <t>Intézmények összesen</t>
  </si>
  <si>
    <t>Déryné</t>
  </si>
  <si>
    <t>adatok forintban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</si>
  <si>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</si>
  <si>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</si>
  <si>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</si>
  <si>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</si>
  <si>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</si>
  <si>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</si>
  <si>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</si>
  <si>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</si>
  <si>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</si>
  <si>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</si>
  <si>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Kulturális Illeménypótlék</t>
  </si>
  <si>
    <t>Sorsz.</t>
  </si>
  <si>
    <t>Sorszám</t>
  </si>
  <si>
    <t>A 2011. évi CXCIV. törvény Magyarország gazdasági stabilitásáról 3. § -a szerinti adósságot keletkeztető ügyletek kimutatása, többéves kihatással járó kötelezettségvállalások</t>
  </si>
  <si>
    <t>8/2018. (V.23.) Önkormányzati rendelet 1. sz. melléklet</t>
  </si>
  <si>
    <t xml:space="preserve">   8/2018.(V.23.) Önkormányzati rendelet. 2. sz. melléklet</t>
  </si>
  <si>
    <t>8/2018. (V.23.) Önkormányzati rendelet 3.sz. melléklet</t>
  </si>
  <si>
    <t xml:space="preserve">                                        8/2018. (V.23.) Önkormányzati rendelet 5. sz. melléklete</t>
  </si>
  <si>
    <t>8/2018.(V.23.) Önkormányzati rendelet 14. sz. melléklet</t>
  </si>
  <si>
    <t xml:space="preserve">                                       8/2018. (V.23.) Önkormányzati rendelet 6. sz. melléklete</t>
  </si>
  <si>
    <t xml:space="preserve">                             8/2018. (V.23.) Önkormányzati rendelet 7. sz. melléklet</t>
  </si>
  <si>
    <t xml:space="preserve">8/2018. (V.23.) Önkormányzati rendelet 4. sz. melléklete      </t>
  </si>
  <si>
    <t>8/2018. (V.23.) Önkormányzati rendelet 8. sz. melléklete</t>
  </si>
  <si>
    <t>8/2018.(V.23.) Önkormányzati rendelet 9. sz. melléklet</t>
  </si>
  <si>
    <t>8/2018. (V.23.) Önkormányzati rendelet 10. sz. melléklet</t>
  </si>
  <si>
    <t>8/2018. (V.23.) Önkormányzati rendelet 12. sz. melléklet</t>
  </si>
  <si>
    <t>8/2018. (V.23.) Önkormányzati rendelet 11. sz. melléklet</t>
  </si>
  <si>
    <t>8/2018. (V.23.) Önkormányzati rendelet 13. sz. melléklet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</si>
</sst>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_F_t_-;\-* #,##0.00\ _F_t_-;_-* \-??\ _F_t_-;_-@_-"/>
    <numFmt numFmtId="173" formatCode="#,##0\ _F_t"/>
    <numFmt numFmtId="174" formatCode="_-* #,##0\ _F_t_-;\-* #,##0\ _F_t_-;_-* \-??\ _F_t_-;_-@_-"/>
    <numFmt numFmtId="175" formatCode="yyyy/\ m/\ d\.;@"/>
    <numFmt numFmtId="176" formatCode="[$-40E]yyyy\.\ mmmm\ d\."/>
    <numFmt numFmtId="177" formatCode="_-* #,##0\ _F_t_-;\-* #,##0\ _F_t_-;_-* &quot;-&quot;??\ _F_t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_ ;\-#,##0\ "/>
    <numFmt numFmtId="186" formatCode="0.00000"/>
    <numFmt numFmtId="187" formatCode="0.0000"/>
    <numFmt numFmtId="188" formatCode="0.000"/>
    <numFmt numFmtId="189" formatCode="0.0"/>
    <numFmt numFmtId="190" formatCode="0.0%"/>
    <numFmt numFmtId="191" formatCode="#,##0.0"/>
    <numFmt numFmtId="192" formatCode="[$¥€-2]\ #\ ##,000_);[Red]\([$€-2]\ #\ ##,000\)"/>
  </numFmts>
  <fonts count="6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799847602844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ck"/>
      <right style="thick"/>
      <top style="medium"/>
      <bottom style="thin"/>
    </border>
    <border>
      <left/>
      <right style="thin"/>
      <top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/>
    </border>
    <border>
      <left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/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4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5" borderId="5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6" borderId="7" applyNumberFormat="0" applyFon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8" fillId="33" borderId="0" applyNumberFormat="0" applyBorder="0" applyAlignment="0" applyProtection="0"/>
    <xf numFmtId="0" fontId="59" fillId="34" borderId="8" applyNumberFormat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>
      <alignment/>
      <protection/>
    </xf>
    <xf numFmtId="0" fontId="6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4" borderId="1" applyNumberFormat="0" applyAlignment="0" applyProtection="0"/>
    <xf numFmtId="9" fontId="0" fillId="0" borderId="0" applyFill="0" applyBorder="0" applyAlignment="0" applyProtection="0"/>
  </cellStyleXfs>
  <cellXfs count="802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Font="1" applyAlignment="1">
      <alignment horizontal="right"/>
      <protection/>
    </xf>
    <xf numFmtId="0" fontId="0" fillId="0" borderId="0" xfId="47" applyAlignment="1">
      <alignment horizontal="center"/>
      <protection/>
    </xf>
    <xf numFmtId="0" fontId="2" fillId="0" borderId="0" xfId="47" applyFont="1" applyAlignment="1">
      <alignment horizontal="right"/>
      <protection/>
    </xf>
    <xf numFmtId="0" fontId="3" fillId="0" borderId="10" xfId="47" applyFont="1" applyBorder="1">
      <alignment/>
      <protection/>
    </xf>
    <xf numFmtId="0" fontId="4" fillId="0" borderId="10" xfId="47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0" fontId="2" fillId="0" borderId="0" xfId="47" applyFont="1">
      <alignment/>
      <protection/>
    </xf>
    <xf numFmtId="0" fontId="0" fillId="0" borderId="0" xfId="47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/>
      <protection/>
    </xf>
    <xf numFmtId="0" fontId="2" fillId="0" borderId="12" xfId="47" applyFont="1" applyBorder="1">
      <alignment/>
      <protection/>
    </xf>
    <xf numFmtId="3" fontId="2" fillId="0" borderId="11" xfId="47" applyNumberFormat="1" applyFont="1" applyBorder="1" applyAlignment="1">
      <alignment horizontal="right"/>
      <protection/>
    </xf>
    <xf numFmtId="3" fontId="2" fillId="0" borderId="10" xfId="47" applyNumberFormat="1" applyFont="1" applyBorder="1" applyAlignment="1">
      <alignment horizontal="right"/>
      <protection/>
    </xf>
    <xf numFmtId="3" fontId="5" fillId="0" borderId="11" xfId="47" applyNumberFormat="1" applyFont="1" applyBorder="1" applyAlignment="1">
      <alignment horizontal="right"/>
      <protection/>
    </xf>
    <xf numFmtId="0" fontId="11" fillId="0" borderId="0" xfId="47" applyFont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3" xfId="47" applyFont="1" applyBorder="1" applyAlignment="1">
      <alignment horizontal="center"/>
      <protection/>
    </xf>
    <xf numFmtId="0" fontId="1" fillId="37" borderId="13" xfId="47" applyFont="1" applyFill="1" applyBorder="1">
      <alignment/>
      <protection/>
    </xf>
    <xf numFmtId="0" fontId="2" fillId="0" borderId="13" xfId="47" applyFont="1" applyBorder="1" applyAlignment="1">
      <alignment horizontal="right"/>
      <protection/>
    </xf>
    <xf numFmtId="0" fontId="3" fillId="0" borderId="11" xfId="47" applyFont="1" applyBorder="1">
      <alignment/>
      <protection/>
    </xf>
    <xf numFmtId="0" fontId="2" fillId="0" borderId="13" xfId="47" applyFont="1" applyBorder="1">
      <alignment/>
      <protection/>
    </xf>
    <xf numFmtId="0" fontId="1" fillId="37" borderId="14" xfId="47" applyFont="1" applyFill="1" applyBorder="1">
      <alignment/>
      <protection/>
    </xf>
    <xf numFmtId="3" fontId="5" fillId="0" borderId="15" xfId="47" applyNumberFormat="1" applyFont="1" applyBorder="1" applyAlignment="1">
      <alignment horizontal="right"/>
      <protection/>
    </xf>
    <xf numFmtId="0" fontId="1" fillId="37" borderId="12" xfId="47" applyFont="1" applyFill="1" applyBorder="1">
      <alignment/>
      <protection/>
    </xf>
    <xf numFmtId="0" fontId="1" fillId="37" borderId="16" xfId="47" applyFont="1" applyFill="1" applyBorder="1">
      <alignment/>
      <protection/>
    </xf>
    <xf numFmtId="0" fontId="1" fillId="37" borderId="11" xfId="47" applyFont="1" applyFill="1" applyBorder="1">
      <alignment/>
      <protection/>
    </xf>
    <xf numFmtId="0" fontId="2" fillId="0" borderId="0" xfId="47" applyFont="1" applyBorder="1">
      <alignment/>
      <protection/>
    </xf>
    <xf numFmtId="0" fontId="2" fillId="0" borderId="14" xfId="47" applyFont="1" applyBorder="1">
      <alignment/>
      <protection/>
    </xf>
    <xf numFmtId="0" fontId="3" fillId="0" borderId="0" xfId="47" applyFont="1" applyBorder="1">
      <alignment/>
      <protection/>
    </xf>
    <xf numFmtId="0" fontId="0" fillId="0" borderId="0" xfId="47" applyFont="1">
      <alignment/>
      <protection/>
    </xf>
    <xf numFmtId="3" fontId="0" fillId="0" borderId="0" xfId="0" applyNumberFormat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38" borderId="17" xfId="0" applyFont="1" applyFill="1" applyBorder="1" applyAlignment="1">
      <alignment horizontal="left"/>
    </xf>
    <xf numFmtId="3" fontId="3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5" fillId="38" borderId="19" xfId="0" applyFont="1" applyFill="1" applyBorder="1" applyAlignment="1">
      <alignment horizontal="left"/>
    </xf>
    <xf numFmtId="3" fontId="3" fillId="0" borderId="2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0" xfId="0" applyNumberFormat="1" applyAlignment="1">
      <alignment/>
    </xf>
    <xf numFmtId="0" fontId="2" fillId="38" borderId="17" xfId="0" applyFont="1" applyFill="1" applyBorder="1" applyAlignment="1">
      <alignment horizontal="left"/>
    </xf>
    <xf numFmtId="0" fontId="0" fillId="0" borderId="0" xfId="47" applyFont="1">
      <alignment/>
      <protection/>
    </xf>
    <xf numFmtId="0" fontId="2" fillId="0" borderId="18" xfId="65" applyFont="1" applyBorder="1">
      <alignment/>
      <protection/>
    </xf>
    <xf numFmtId="0" fontId="9" fillId="0" borderId="18" xfId="65" applyFont="1" applyBorder="1">
      <alignment/>
      <protection/>
    </xf>
    <xf numFmtId="3" fontId="9" fillId="0" borderId="22" xfId="65" applyNumberFormat="1" applyFont="1" applyBorder="1">
      <alignment/>
      <protection/>
    </xf>
    <xf numFmtId="0" fontId="19" fillId="0" borderId="18" xfId="65" applyFont="1" applyBorder="1">
      <alignment/>
      <protection/>
    </xf>
    <xf numFmtId="3" fontId="19" fillId="0" borderId="22" xfId="65" applyNumberFormat="1" applyFont="1" applyBorder="1">
      <alignment/>
      <protection/>
    </xf>
    <xf numFmtId="0" fontId="2" fillId="0" borderId="18" xfId="65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3" fontId="5" fillId="0" borderId="0" xfId="47" applyNumberFormat="1" applyFont="1" applyBorder="1" applyAlignment="1">
      <alignment horizontal="right"/>
      <protection/>
    </xf>
    <xf numFmtId="3" fontId="5" fillId="37" borderId="11" xfId="47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19" fillId="0" borderId="23" xfId="65" applyFont="1" applyBorder="1">
      <alignment/>
      <protection/>
    </xf>
    <xf numFmtId="3" fontId="9" fillId="0" borderId="23" xfId="65" applyNumberFormat="1" applyFont="1" applyBorder="1">
      <alignment/>
      <protection/>
    </xf>
    <xf numFmtId="0" fontId="1" fillId="0" borderId="0" xfId="0" applyFont="1" applyAlignment="1">
      <alignment horizontal="left"/>
    </xf>
    <xf numFmtId="0" fontId="2" fillId="0" borderId="12" xfId="47" applyFont="1" applyFill="1" applyBorder="1">
      <alignment/>
      <protection/>
    </xf>
    <xf numFmtId="3" fontId="2" fillId="0" borderId="11" xfId="47" applyNumberFormat="1" applyFont="1" applyFill="1" applyBorder="1" applyAlignment="1">
      <alignment horizontal="right"/>
      <protection/>
    </xf>
    <xf numFmtId="0" fontId="9" fillId="0" borderId="18" xfId="65" applyFont="1" applyFill="1" applyBorder="1">
      <alignment/>
      <protection/>
    </xf>
    <xf numFmtId="3" fontId="9" fillId="0" borderId="22" xfId="65" applyNumberFormat="1" applyFont="1" applyFill="1" applyBorder="1">
      <alignment/>
      <protection/>
    </xf>
    <xf numFmtId="0" fontId="1" fillId="0" borderId="0" xfId="0" applyFont="1" applyBorder="1" applyAlignment="1">
      <alignment horizontal="center"/>
    </xf>
    <xf numFmtId="3" fontId="9" fillId="0" borderId="24" xfId="65" applyNumberFormat="1" applyFont="1" applyBorder="1">
      <alignment/>
      <protection/>
    </xf>
    <xf numFmtId="3" fontId="9" fillId="0" borderId="18" xfId="65" applyNumberFormat="1" applyFont="1" applyBorder="1">
      <alignment/>
      <protection/>
    </xf>
    <xf numFmtId="3" fontId="2" fillId="0" borderId="18" xfId="47" applyNumberFormat="1" applyFont="1" applyBorder="1">
      <alignment/>
      <protection/>
    </xf>
    <xf numFmtId="3" fontId="2" fillId="0" borderId="18" xfId="47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2" fillId="0" borderId="13" xfId="47" applyNumberFormat="1" applyFont="1" applyBorder="1" applyAlignment="1">
      <alignment horizontal="right"/>
      <protection/>
    </xf>
    <xf numFmtId="3" fontId="2" fillId="0" borderId="12" xfId="47" applyNumberFormat="1" applyFont="1" applyFill="1" applyBorder="1" applyAlignment="1">
      <alignment horizontal="right"/>
      <protection/>
    </xf>
    <xf numFmtId="3" fontId="2" fillId="0" borderId="12" xfId="47" applyNumberFormat="1" applyFont="1" applyBorder="1" applyAlignment="1">
      <alignment horizontal="right"/>
      <protection/>
    </xf>
    <xf numFmtId="3" fontId="2" fillId="0" borderId="25" xfId="47" applyNumberFormat="1" applyFont="1" applyBorder="1">
      <alignment/>
      <protection/>
    </xf>
    <xf numFmtId="0" fontId="1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0" fontId="1" fillId="0" borderId="18" xfId="0" applyFont="1" applyFill="1" applyBorder="1" applyAlignment="1">
      <alignment horizont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0" fillId="0" borderId="0" xfId="47" applyFont="1" applyAlignment="1">
      <alignment horizontal="right"/>
      <protection/>
    </xf>
    <xf numFmtId="0" fontId="1" fillId="0" borderId="18" xfId="0" applyFont="1" applyFill="1" applyBorder="1" applyAlignment="1">
      <alignment horizontal="center" wrapText="1"/>
    </xf>
    <xf numFmtId="0" fontId="2" fillId="0" borderId="17" xfId="65" applyFont="1" applyFill="1" applyBorder="1" applyAlignment="1">
      <alignment horizontal="center"/>
      <protection/>
    </xf>
    <xf numFmtId="0" fontId="9" fillId="0" borderId="22" xfId="65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0" fontId="0" fillId="0" borderId="0" xfId="47" applyBorder="1" applyAlignment="1">
      <alignment/>
      <protection/>
    </xf>
    <xf numFmtId="3" fontId="2" fillId="0" borderId="0" xfId="0" applyNumberFormat="1" applyFont="1" applyBorder="1" applyAlignment="1">
      <alignment/>
    </xf>
    <xf numFmtId="0" fontId="2" fillId="0" borderId="18" xfId="65" applyFont="1" applyFill="1" applyBorder="1" applyAlignment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0" fontId="1" fillId="0" borderId="0" xfId="47" applyFont="1" applyAlignment="1">
      <alignment horizontal="center"/>
      <protection/>
    </xf>
    <xf numFmtId="3" fontId="2" fillId="0" borderId="17" xfId="0" applyNumberFormat="1" applyFont="1" applyFill="1" applyBorder="1" applyAlignment="1">
      <alignment horizontal="center"/>
    </xf>
    <xf numFmtId="0" fontId="2" fillId="38" borderId="18" xfId="0" applyFont="1" applyFill="1" applyBorder="1" applyAlignment="1">
      <alignment/>
    </xf>
    <xf numFmtId="3" fontId="2" fillId="38" borderId="17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5" fillId="38" borderId="17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5" fillId="38" borderId="17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3" fontId="5" fillId="0" borderId="20" xfId="0" applyNumberFormat="1" applyFont="1" applyBorder="1" applyAlignment="1">
      <alignment horizontal="center"/>
    </xf>
    <xf numFmtId="0" fontId="1" fillId="0" borderId="26" xfId="47" applyFont="1" applyBorder="1" applyAlignment="1">
      <alignment horizontal="center"/>
      <protection/>
    </xf>
    <xf numFmtId="0" fontId="1" fillId="0" borderId="27" xfId="47" applyFont="1" applyBorder="1" applyAlignment="1">
      <alignment horizontal="center"/>
      <protection/>
    </xf>
    <xf numFmtId="0" fontId="4" fillId="0" borderId="28" xfId="47" applyFont="1" applyBorder="1" applyAlignment="1">
      <alignment horizontal="center"/>
      <protection/>
    </xf>
    <xf numFmtId="0" fontId="2" fillId="0" borderId="27" xfId="47" applyFont="1" applyBorder="1">
      <alignment/>
      <protection/>
    </xf>
    <xf numFmtId="3" fontId="2" fillId="0" borderId="27" xfId="47" applyNumberFormat="1" applyFont="1" applyBorder="1" applyAlignment="1">
      <alignment horizontal="right"/>
      <protection/>
    </xf>
    <xf numFmtId="3" fontId="2" fillId="0" borderId="28" xfId="47" applyNumberFormat="1" applyFont="1" applyBorder="1" applyAlignment="1">
      <alignment horizontal="right"/>
      <protection/>
    </xf>
    <xf numFmtId="3" fontId="5" fillId="0" borderId="27" xfId="47" applyNumberFormat="1" applyFont="1" applyBorder="1" applyAlignment="1">
      <alignment horizontal="right"/>
      <protection/>
    </xf>
    <xf numFmtId="0" fontId="2" fillId="38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38" borderId="18" xfId="0" applyFont="1" applyFill="1" applyBorder="1" applyAlignment="1">
      <alignment horizontal="left"/>
    </xf>
    <xf numFmtId="0" fontId="1" fillId="0" borderId="29" xfId="47" applyFont="1" applyBorder="1" applyAlignment="1">
      <alignment horizontal="center"/>
      <protection/>
    </xf>
    <xf numFmtId="0" fontId="4" fillId="0" borderId="30" xfId="47" applyFont="1" applyBorder="1" applyAlignment="1">
      <alignment horizontal="center"/>
      <protection/>
    </xf>
    <xf numFmtId="0" fontId="2" fillId="0" borderId="31" xfId="47" applyFont="1" applyBorder="1">
      <alignment/>
      <protection/>
    </xf>
    <xf numFmtId="0" fontId="65" fillId="38" borderId="17" xfId="0" applyFont="1" applyFill="1" applyBorder="1" applyAlignment="1">
      <alignment horizontal="left"/>
    </xf>
    <xf numFmtId="0" fontId="65" fillId="0" borderId="18" xfId="0" applyFont="1" applyBorder="1" applyAlignment="1">
      <alignment/>
    </xf>
    <xf numFmtId="0" fontId="66" fillId="38" borderId="18" xfId="0" applyFont="1" applyFill="1" applyBorder="1" applyAlignment="1">
      <alignment/>
    </xf>
    <xf numFmtId="0" fontId="65" fillId="38" borderId="18" xfId="0" applyFont="1" applyFill="1" applyBorder="1" applyAlignment="1">
      <alignment/>
    </xf>
    <xf numFmtId="0" fontId="65" fillId="38" borderId="17" xfId="0" applyFont="1" applyFill="1" applyBorder="1" applyAlignment="1">
      <alignment horizontal="left"/>
    </xf>
    <xf numFmtId="0" fontId="65" fillId="38" borderId="19" xfId="0" applyFont="1" applyFill="1" applyBorder="1" applyAlignment="1">
      <alignment horizontal="left"/>
    </xf>
    <xf numFmtId="0" fontId="65" fillId="0" borderId="18" xfId="0" applyFont="1" applyFill="1" applyBorder="1" applyAlignment="1">
      <alignment/>
    </xf>
    <xf numFmtId="0" fontId="65" fillId="38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24" xfId="0" applyFont="1" applyBorder="1" applyAlignment="1">
      <alignment horizontal="center" wrapText="1"/>
    </xf>
    <xf numFmtId="3" fontId="9" fillId="0" borderId="32" xfId="65" applyNumberFormat="1" applyFont="1" applyBorder="1">
      <alignment/>
      <protection/>
    </xf>
    <xf numFmtId="0" fontId="0" fillId="0" borderId="19" xfId="0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9" fillId="0" borderId="18" xfId="65" applyNumberFormat="1" applyFont="1" applyBorder="1">
      <alignment/>
      <protection/>
    </xf>
    <xf numFmtId="3" fontId="2" fillId="0" borderId="15" xfId="47" applyNumberFormat="1" applyFont="1" applyBorder="1" applyAlignment="1">
      <alignment horizontal="right"/>
      <protection/>
    </xf>
    <xf numFmtId="3" fontId="2" fillId="0" borderId="14" xfId="47" applyNumberFormat="1" applyFont="1" applyBorder="1" applyAlignment="1">
      <alignment horizontal="right"/>
      <protection/>
    </xf>
    <xf numFmtId="3" fontId="2" fillId="0" borderId="33" xfId="47" applyNumberFormat="1" applyFont="1" applyBorder="1" applyAlignment="1">
      <alignment horizontal="right"/>
      <protection/>
    </xf>
    <xf numFmtId="3" fontId="5" fillId="0" borderId="34" xfId="47" applyNumberFormat="1" applyFont="1" applyBorder="1" applyAlignment="1">
      <alignment horizontal="right"/>
      <protection/>
    </xf>
    <xf numFmtId="0" fontId="0" fillId="39" borderId="0" xfId="47" applyFill="1">
      <alignment/>
      <protection/>
    </xf>
    <xf numFmtId="0" fontId="1" fillId="0" borderId="18" xfId="0" applyFont="1" applyBorder="1" applyAlignment="1">
      <alignment horizontal="center"/>
    </xf>
    <xf numFmtId="0" fontId="23" fillId="40" borderId="18" xfId="0" applyFont="1" applyFill="1" applyBorder="1" applyAlignment="1">
      <alignment horizontal="center" wrapText="1"/>
    </xf>
    <xf numFmtId="3" fontId="1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 indent="1"/>
    </xf>
    <xf numFmtId="3" fontId="0" fillId="0" borderId="18" xfId="0" applyNumberFormat="1" applyBorder="1" applyAlignment="1">
      <alignment/>
    </xf>
    <xf numFmtId="0" fontId="0" fillId="0" borderId="18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40" borderId="18" xfId="0" applyFont="1" applyFill="1" applyBorder="1" applyAlignment="1">
      <alignment/>
    </xf>
    <xf numFmtId="3" fontId="1" fillId="40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7" fillId="0" borderId="18" xfId="0" applyFont="1" applyBorder="1" applyAlignment="1">
      <alignment horizontal="left" wrapText="1" indent="1"/>
    </xf>
    <xf numFmtId="0" fontId="0" fillId="0" borderId="18" xfId="0" applyFont="1" applyBorder="1" applyAlignment="1">
      <alignment horizontal="left" indent="1"/>
    </xf>
    <xf numFmtId="3" fontId="1" fillId="0" borderId="0" xfId="0" applyNumberFormat="1" applyFont="1" applyFill="1" applyBorder="1" applyAlignment="1">
      <alignment/>
    </xf>
    <xf numFmtId="0" fontId="11" fillId="39" borderId="0" xfId="47" applyFont="1" applyFill="1" applyAlignment="1">
      <alignment horizontal="center"/>
      <protection/>
    </xf>
    <xf numFmtId="0" fontId="1" fillId="39" borderId="11" xfId="47" applyFont="1" applyFill="1" applyBorder="1" applyAlignment="1">
      <alignment horizontal="center"/>
      <protection/>
    </xf>
    <xf numFmtId="0" fontId="1" fillId="39" borderId="26" xfId="47" applyFont="1" applyFill="1" applyBorder="1" applyAlignment="1">
      <alignment horizontal="center"/>
      <protection/>
    </xf>
    <xf numFmtId="0" fontId="1" fillId="39" borderId="27" xfId="47" applyFont="1" applyFill="1" applyBorder="1" applyAlignment="1">
      <alignment horizontal="center"/>
      <protection/>
    </xf>
    <xf numFmtId="0" fontId="1" fillId="39" borderId="29" xfId="47" applyFont="1" applyFill="1" applyBorder="1" applyAlignment="1">
      <alignment horizontal="center"/>
      <protection/>
    </xf>
    <xf numFmtId="0" fontId="4" fillId="39" borderId="13" xfId="47" applyFont="1" applyFill="1" applyBorder="1" applyAlignment="1">
      <alignment horizontal="center"/>
      <protection/>
    </xf>
    <xf numFmtId="0" fontId="4" fillId="39" borderId="10" xfId="47" applyFont="1" applyFill="1" applyBorder="1" applyAlignment="1">
      <alignment horizontal="center"/>
      <protection/>
    </xf>
    <xf numFmtId="0" fontId="4" fillId="39" borderId="28" xfId="47" applyFont="1" applyFill="1" applyBorder="1" applyAlignment="1">
      <alignment horizontal="center"/>
      <protection/>
    </xf>
    <xf numFmtId="0" fontId="4" fillId="39" borderId="30" xfId="47" applyFont="1" applyFill="1" applyBorder="1" applyAlignment="1">
      <alignment horizontal="center"/>
      <protection/>
    </xf>
    <xf numFmtId="0" fontId="3" fillId="39" borderId="10" xfId="47" applyFont="1" applyFill="1" applyBorder="1">
      <alignment/>
      <protection/>
    </xf>
    <xf numFmtId="0" fontId="1" fillId="41" borderId="13" xfId="47" applyFont="1" applyFill="1" applyBorder="1">
      <alignment/>
      <protection/>
    </xf>
    <xf numFmtId="0" fontId="2" fillId="39" borderId="13" xfId="47" applyFont="1" applyFill="1" applyBorder="1" applyAlignment="1">
      <alignment horizontal="right"/>
      <protection/>
    </xf>
    <xf numFmtId="0" fontId="2" fillId="39" borderId="11" xfId="47" applyFont="1" applyFill="1" applyBorder="1">
      <alignment/>
      <protection/>
    </xf>
    <xf numFmtId="0" fontId="2" fillId="39" borderId="27" xfId="47" applyFont="1" applyFill="1" applyBorder="1">
      <alignment/>
      <protection/>
    </xf>
    <xf numFmtId="0" fontId="2" fillId="39" borderId="31" xfId="47" applyFont="1" applyFill="1" applyBorder="1">
      <alignment/>
      <protection/>
    </xf>
    <xf numFmtId="0" fontId="3" fillId="39" borderId="11" xfId="47" applyFont="1" applyFill="1" applyBorder="1">
      <alignment/>
      <protection/>
    </xf>
    <xf numFmtId="0" fontId="2" fillId="39" borderId="13" xfId="47" applyFont="1" applyFill="1" applyBorder="1">
      <alignment/>
      <protection/>
    </xf>
    <xf numFmtId="3" fontId="2" fillId="39" borderId="11" xfId="47" applyNumberFormat="1" applyFont="1" applyFill="1" applyBorder="1" applyAlignment="1">
      <alignment horizontal="right"/>
      <protection/>
    </xf>
    <xf numFmtId="0" fontId="2" fillId="39" borderId="12" xfId="47" applyFont="1" applyFill="1" applyBorder="1">
      <alignment/>
      <protection/>
    </xf>
    <xf numFmtId="0" fontId="2" fillId="39" borderId="14" xfId="47" applyFont="1" applyFill="1" applyBorder="1">
      <alignment/>
      <protection/>
    </xf>
    <xf numFmtId="0" fontId="1" fillId="41" borderId="14" xfId="47" applyFont="1" applyFill="1" applyBorder="1">
      <alignment/>
      <protection/>
    </xf>
    <xf numFmtId="3" fontId="5" fillId="39" borderId="15" xfId="47" applyNumberFormat="1" applyFont="1" applyFill="1" applyBorder="1" applyAlignment="1">
      <alignment horizontal="right"/>
      <protection/>
    </xf>
    <xf numFmtId="3" fontId="5" fillId="39" borderId="34" xfId="47" applyNumberFormat="1" applyFont="1" applyFill="1" applyBorder="1" applyAlignment="1">
      <alignment horizontal="right"/>
      <protection/>
    </xf>
    <xf numFmtId="0" fontId="1" fillId="41" borderId="12" xfId="47" applyFont="1" applyFill="1" applyBorder="1">
      <alignment/>
      <protection/>
    </xf>
    <xf numFmtId="3" fontId="2" fillId="39" borderId="12" xfId="47" applyNumberFormat="1" applyFont="1" applyFill="1" applyBorder="1" applyAlignment="1">
      <alignment horizontal="right"/>
      <protection/>
    </xf>
    <xf numFmtId="3" fontId="2" fillId="39" borderId="27" xfId="47" applyNumberFormat="1" applyFont="1" applyFill="1" applyBorder="1" applyAlignment="1">
      <alignment horizontal="right"/>
      <protection/>
    </xf>
    <xf numFmtId="3" fontId="2" fillId="39" borderId="18" xfId="47" applyNumberFormat="1" applyFont="1" applyFill="1" applyBorder="1" applyAlignment="1">
      <alignment horizontal="right"/>
      <protection/>
    </xf>
    <xf numFmtId="0" fontId="1" fillId="41" borderId="11" xfId="47" applyFont="1" applyFill="1" applyBorder="1">
      <alignment/>
      <protection/>
    </xf>
    <xf numFmtId="3" fontId="5" fillId="41" borderId="11" xfId="47" applyNumberFormat="1" applyFont="1" applyFill="1" applyBorder="1">
      <alignment/>
      <protection/>
    </xf>
    <xf numFmtId="3" fontId="5" fillId="39" borderId="27" xfId="47" applyNumberFormat="1" applyFont="1" applyFill="1" applyBorder="1" applyAlignment="1">
      <alignment horizontal="right"/>
      <protection/>
    </xf>
    <xf numFmtId="0" fontId="1" fillId="41" borderId="16" xfId="47" applyFont="1" applyFill="1" applyBorder="1">
      <alignment/>
      <protection/>
    </xf>
    <xf numFmtId="3" fontId="5" fillId="39" borderId="11" xfId="47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" fillId="0" borderId="0" xfId="47" applyFont="1" applyFill="1" applyBorder="1">
      <alignment/>
      <protection/>
    </xf>
    <xf numFmtId="3" fontId="0" fillId="0" borderId="20" xfId="0" applyNumberFormat="1" applyBorder="1" applyAlignment="1">
      <alignment/>
    </xf>
    <xf numFmtId="0" fontId="0" fillId="0" borderId="0" xfId="47" applyFont="1" applyBorder="1" applyAlignment="1">
      <alignment horizontal="right"/>
      <protection/>
    </xf>
    <xf numFmtId="0" fontId="0" fillId="0" borderId="0" xfId="47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42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7" fontId="15" fillId="42" borderId="18" xfId="49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177" fontId="15" fillId="42" borderId="18" xfId="0" applyNumberFormat="1" applyFont="1" applyFill="1" applyBorder="1" applyAlignment="1">
      <alignment/>
    </xf>
    <xf numFmtId="177" fontId="1" fillId="43" borderId="18" xfId="0" applyNumberFormat="1" applyFont="1" applyFill="1" applyBorder="1" applyAlignment="1">
      <alignment/>
    </xf>
    <xf numFmtId="0" fontId="0" fillId="0" borderId="14" xfId="47" applyFont="1" applyFill="1" applyBorder="1">
      <alignment/>
      <protection/>
    </xf>
    <xf numFmtId="0" fontId="0" fillId="0" borderId="15" xfId="47" applyFont="1" applyFill="1" applyBorder="1" applyAlignment="1">
      <alignment horizontal="center"/>
      <protection/>
    </xf>
    <xf numFmtId="0" fontId="0" fillId="0" borderId="35" xfId="47" applyFont="1" applyFill="1" applyBorder="1" applyAlignment="1">
      <alignment horizontal="center"/>
      <protection/>
    </xf>
    <xf numFmtId="0" fontId="0" fillId="0" borderId="34" xfId="47" applyFont="1" applyFill="1" applyBorder="1" applyAlignment="1">
      <alignment horizontal="center"/>
      <protection/>
    </xf>
    <xf numFmtId="0" fontId="0" fillId="0" borderId="34" xfId="47" applyFont="1" applyBorder="1" applyAlignment="1">
      <alignment horizontal="center"/>
      <protection/>
    </xf>
    <xf numFmtId="0" fontId="1" fillId="0" borderId="36" xfId="47" applyFont="1" applyBorder="1" applyAlignment="1">
      <alignment/>
      <protection/>
    </xf>
    <xf numFmtId="0" fontId="1" fillId="0" borderId="16" xfId="47" applyFont="1" applyBorder="1" applyAlignment="1">
      <alignment/>
      <protection/>
    </xf>
    <xf numFmtId="0" fontId="1" fillId="0" borderId="12" xfId="47" applyFont="1" applyBorder="1" applyAlignment="1">
      <alignment/>
      <protection/>
    </xf>
    <xf numFmtId="0" fontId="0" fillId="0" borderId="11" xfId="47" applyFont="1" applyBorder="1" applyAlignment="1">
      <alignment horizontal="center"/>
      <protection/>
    </xf>
    <xf numFmtId="3" fontId="0" fillId="0" borderId="37" xfId="47" applyNumberFormat="1" applyFont="1" applyBorder="1" applyAlignment="1">
      <alignment horizontal="center"/>
      <protection/>
    </xf>
    <xf numFmtId="3" fontId="0" fillId="0" borderId="34" xfId="47" applyNumberFormat="1" applyFont="1" applyBorder="1" applyAlignment="1">
      <alignment horizontal="center"/>
      <protection/>
    </xf>
    <xf numFmtId="3" fontId="0" fillId="0" borderId="38" xfId="47" applyNumberFormat="1" applyFont="1" applyBorder="1" applyAlignment="1">
      <alignment horizontal="center"/>
      <protection/>
    </xf>
    <xf numFmtId="3" fontId="0" fillId="0" borderId="11" xfId="47" applyNumberFormat="1" applyFont="1" applyBorder="1" applyAlignment="1">
      <alignment horizontal="center"/>
      <protection/>
    </xf>
    <xf numFmtId="3" fontId="0" fillId="0" borderId="33" xfId="47" applyNumberFormat="1" applyFont="1" applyBorder="1" applyAlignment="1">
      <alignment horizontal="center"/>
      <protection/>
    </xf>
    <xf numFmtId="3" fontId="0" fillId="0" borderId="15" xfId="47" applyNumberFormat="1" applyFont="1" applyBorder="1" applyAlignment="1">
      <alignment horizontal="center"/>
      <protection/>
    </xf>
    <xf numFmtId="3" fontId="0" fillId="0" borderId="14" xfId="47" applyNumberFormat="1" applyFont="1" applyBorder="1" applyAlignment="1">
      <alignment horizontal="center"/>
      <protection/>
    </xf>
    <xf numFmtId="3" fontId="1" fillId="0" borderId="36" xfId="47" applyNumberFormat="1" applyFont="1" applyFill="1" applyBorder="1" applyAlignment="1">
      <alignment horizontal="center"/>
      <protection/>
    </xf>
    <xf numFmtId="0" fontId="10" fillId="0" borderId="0" xfId="47" applyFont="1" applyFill="1" applyBorder="1" applyAlignment="1">
      <alignment horizontal="left"/>
      <protection/>
    </xf>
    <xf numFmtId="0" fontId="67" fillId="39" borderId="0" xfId="47" applyFont="1" applyFill="1" applyAlignment="1">
      <alignment horizontal="left"/>
      <protection/>
    </xf>
    <xf numFmtId="0" fontId="67" fillId="0" borderId="0" xfId="47" applyFont="1">
      <alignment/>
      <protection/>
    </xf>
    <xf numFmtId="0" fontId="2" fillId="0" borderId="17" xfId="0" applyFont="1" applyBorder="1" applyAlignment="1">
      <alignment horizontal="center"/>
    </xf>
    <xf numFmtId="0" fontId="9" fillId="0" borderId="18" xfId="65" applyFont="1" applyBorder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9" fillId="0" borderId="22" xfId="6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47" applyFont="1" applyBorder="1" applyAlignment="1">
      <alignment horizontal="center"/>
      <protection/>
    </xf>
    <xf numFmtId="3" fontId="2" fillId="0" borderId="24" xfId="47" applyNumberFormat="1" applyFont="1" applyBorder="1">
      <alignment/>
      <protection/>
    </xf>
    <xf numFmtId="3" fontId="12" fillId="0" borderId="18" xfId="0" applyNumberFormat="1" applyFont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14" fillId="38" borderId="17" xfId="0" applyNumberFormat="1" applyFont="1" applyFill="1" applyBorder="1" applyAlignment="1">
      <alignment horizontal="center"/>
    </xf>
    <xf numFmtId="0" fontId="1" fillId="37" borderId="0" xfId="47" applyFont="1" applyFill="1" applyBorder="1">
      <alignment/>
      <protection/>
    </xf>
    <xf numFmtId="3" fontId="2" fillId="0" borderId="36" xfId="47" applyNumberFormat="1" applyFont="1" applyBorder="1" applyAlignment="1">
      <alignment horizontal="right"/>
      <protection/>
    </xf>
    <xf numFmtId="3" fontId="2" fillId="0" borderId="39" xfId="47" applyNumberFormat="1" applyFont="1" applyBorder="1" applyAlignment="1">
      <alignment horizontal="right"/>
      <protection/>
    </xf>
    <xf numFmtId="3" fontId="2" fillId="39" borderId="36" xfId="47" applyNumberFormat="1" applyFont="1" applyFill="1" applyBorder="1" applyAlignment="1">
      <alignment horizontal="right"/>
      <protection/>
    </xf>
    <xf numFmtId="3" fontId="0" fillId="0" borderId="0" xfId="0" applyNumberFormat="1" applyAlignment="1">
      <alignment horizontal="right"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19" xfId="0" applyNumberFormat="1" applyFont="1" applyBorder="1" applyAlignment="1">
      <alignment horizontal="center" wrapText="1"/>
    </xf>
    <xf numFmtId="3" fontId="0" fillId="0" borderId="40" xfId="0" applyNumberFormat="1" applyFont="1" applyBorder="1" applyAlignment="1">
      <alignment horizontal="left" wrapText="1"/>
    </xf>
    <xf numFmtId="3" fontId="0" fillId="0" borderId="41" xfId="0" applyNumberFormat="1" applyFont="1" applyBorder="1" applyAlignment="1">
      <alignment horizontal="right" wrapText="1"/>
    </xf>
    <xf numFmtId="3" fontId="0" fillId="0" borderId="42" xfId="0" applyNumberFormat="1" applyFont="1" applyBorder="1" applyAlignment="1">
      <alignment horizontal="right" wrapText="1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0" fillId="0" borderId="44" xfId="0" applyNumberFormat="1" applyFont="1" applyBorder="1" applyAlignment="1">
      <alignment horizontal="left" wrapText="1"/>
    </xf>
    <xf numFmtId="3" fontId="0" fillId="0" borderId="45" xfId="0" applyNumberFormat="1" applyFont="1" applyBorder="1" applyAlignment="1">
      <alignment horizontal="right" wrapText="1"/>
    </xf>
    <xf numFmtId="3" fontId="0" fillId="0" borderId="46" xfId="0" applyNumberFormat="1" applyFont="1" applyBorder="1" applyAlignment="1">
      <alignment horizontal="right" wrapText="1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 horizontal="left" wrapText="1"/>
    </xf>
    <xf numFmtId="3" fontId="1" fillId="0" borderId="48" xfId="0" applyNumberFormat="1" applyFont="1" applyBorder="1" applyAlignment="1">
      <alignment horizontal="right" wrapText="1"/>
    </xf>
    <xf numFmtId="3" fontId="1" fillId="0" borderId="49" xfId="0" applyNumberFormat="1" applyFont="1" applyBorder="1" applyAlignment="1">
      <alignment horizontal="right" wrapText="1"/>
    </xf>
    <xf numFmtId="3" fontId="1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 horizontal="left" wrapText="1"/>
    </xf>
    <xf numFmtId="3" fontId="0" fillId="0" borderId="43" xfId="0" applyNumberFormat="1" applyFont="1" applyBorder="1" applyAlignment="1">
      <alignment horizontal="right" wrapText="1"/>
    </xf>
    <xf numFmtId="3" fontId="1" fillId="0" borderId="41" xfId="0" applyNumberFormat="1" applyFont="1" applyBorder="1" applyAlignment="1">
      <alignment horizontal="right" wrapText="1"/>
    </xf>
    <xf numFmtId="3" fontId="1" fillId="0" borderId="43" xfId="0" applyNumberFormat="1" applyFont="1" applyBorder="1" applyAlignment="1">
      <alignment/>
    </xf>
    <xf numFmtId="3" fontId="0" fillId="0" borderId="51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3" fontId="0" fillId="0" borderId="52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1" fillId="0" borderId="24" xfId="0" applyNumberFormat="1" applyFont="1" applyBorder="1" applyAlignment="1">
      <alignment horizontal="right" wrapText="1"/>
    </xf>
    <xf numFmtId="3" fontId="1" fillId="0" borderId="52" xfId="0" applyNumberFormat="1" applyFont="1" applyBorder="1" applyAlignment="1">
      <alignment/>
    </xf>
    <xf numFmtId="3" fontId="1" fillId="0" borderId="45" xfId="0" applyNumberFormat="1" applyFont="1" applyBorder="1" applyAlignment="1">
      <alignment horizontal="right" wrapText="1"/>
    </xf>
    <xf numFmtId="3" fontId="0" fillId="0" borderId="53" xfId="0" applyNumberFormat="1" applyFont="1" applyBorder="1" applyAlignment="1">
      <alignment horizontal="left" wrapText="1"/>
    </xf>
    <xf numFmtId="3" fontId="0" fillId="0" borderId="39" xfId="0" applyNumberFormat="1" applyFont="1" applyBorder="1" applyAlignment="1">
      <alignment horizontal="right" wrapText="1"/>
    </xf>
    <xf numFmtId="3" fontId="0" fillId="0" borderId="54" xfId="0" applyNumberFormat="1" applyFont="1" applyBorder="1" applyAlignment="1">
      <alignment horizontal="right" wrapText="1"/>
    </xf>
    <xf numFmtId="3" fontId="0" fillId="0" borderId="39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1" fillId="0" borderId="39" xfId="0" applyNumberFormat="1" applyFont="1" applyBorder="1" applyAlignment="1">
      <alignment horizontal="right" wrapText="1"/>
    </xf>
    <xf numFmtId="3" fontId="1" fillId="0" borderId="54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28" fillId="0" borderId="55" xfId="0" applyNumberFormat="1" applyFont="1" applyFill="1" applyBorder="1" applyAlignment="1">
      <alignment horizontal="center" wrapText="1"/>
    </xf>
    <xf numFmtId="3" fontId="28" fillId="0" borderId="56" xfId="0" applyNumberFormat="1" applyFont="1" applyFill="1" applyBorder="1" applyAlignment="1">
      <alignment horizontal="center" wrapText="1"/>
    </xf>
    <xf numFmtId="3" fontId="28" fillId="0" borderId="57" xfId="0" applyNumberFormat="1" applyFont="1" applyFill="1" applyBorder="1" applyAlignment="1">
      <alignment horizontal="center" wrapText="1"/>
    </xf>
    <xf numFmtId="3" fontId="23" fillId="0" borderId="0" xfId="0" applyNumberFormat="1" applyFont="1" applyAlignment="1">
      <alignment/>
    </xf>
    <xf numFmtId="188" fontId="0" fillId="0" borderId="15" xfId="47" applyNumberFormat="1" applyFont="1" applyFill="1" applyBorder="1" applyAlignment="1">
      <alignment horizontal="center"/>
      <protection/>
    </xf>
    <xf numFmtId="188" fontId="0" fillId="0" borderId="34" xfId="47" applyNumberFormat="1" applyFont="1" applyFill="1" applyBorder="1" applyAlignment="1">
      <alignment horizontal="center"/>
      <protection/>
    </xf>
    <xf numFmtId="188" fontId="0" fillId="0" borderId="34" xfId="47" applyNumberFormat="1" applyFont="1" applyBorder="1" applyAlignment="1">
      <alignment horizontal="center"/>
      <protection/>
    </xf>
    <xf numFmtId="188" fontId="0" fillId="0" borderId="0" xfId="47" applyNumberFormat="1">
      <alignment/>
      <protection/>
    </xf>
    <xf numFmtId="188" fontId="2" fillId="0" borderId="0" xfId="47" applyNumberFormat="1" applyFont="1">
      <alignment/>
      <protection/>
    </xf>
    <xf numFmtId="1" fontId="0" fillId="0" borderId="11" xfId="47" applyNumberFormat="1" applyFont="1" applyBorder="1" applyAlignment="1">
      <alignment horizontal="center"/>
      <protection/>
    </xf>
    <xf numFmtId="1" fontId="0" fillId="0" borderId="37" xfId="47" applyNumberFormat="1" applyFont="1" applyBorder="1" applyAlignment="1">
      <alignment horizontal="center"/>
      <protection/>
    </xf>
    <xf numFmtId="1" fontId="0" fillId="0" borderId="34" xfId="47" applyNumberFormat="1" applyFont="1" applyBorder="1" applyAlignment="1">
      <alignment horizontal="center"/>
      <protection/>
    </xf>
    <xf numFmtId="1" fontId="0" fillId="0" borderId="15" xfId="47" applyNumberFormat="1" applyFont="1" applyBorder="1" applyAlignment="1">
      <alignment horizontal="center"/>
      <protection/>
    </xf>
    <xf numFmtId="1" fontId="1" fillId="0" borderId="36" xfId="47" applyNumberFormat="1" applyFont="1" applyFill="1" applyBorder="1" applyAlignment="1">
      <alignment horizontal="center"/>
      <protection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left" wrapText="1" indent="1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9" fillId="0" borderId="32" xfId="65" applyFont="1" applyBorder="1" applyAlignment="1">
      <alignment wrapText="1"/>
      <protection/>
    </xf>
    <xf numFmtId="3" fontId="2" fillId="0" borderId="18" xfId="47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0" fillId="0" borderId="0" xfId="47" applyFont="1" applyFill="1" applyBorder="1">
      <alignment/>
      <protection/>
    </xf>
    <xf numFmtId="0" fontId="0" fillId="0" borderId="0" xfId="47" applyFont="1" applyFill="1">
      <alignment/>
      <protection/>
    </xf>
    <xf numFmtId="49" fontId="1" fillId="0" borderId="0" xfId="0" applyNumberFormat="1" applyFont="1" applyFill="1" applyBorder="1" applyAlignment="1">
      <alignment/>
    </xf>
    <xf numFmtId="0" fontId="0" fillId="0" borderId="0" xfId="47" applyFont="1" applyFill="1" applyAlignment="1">
      <alignment horizontal="left"/>
      <protection/>
    </xf>
    <xf numFmtId="49" fontId="0" fillId="0" borderId="0" xfId="4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horizontal="left"/>
      <protection/>
    </xf>
    <xf numFmtId="3" fontId="0" fillId="0" borderId="0" xfId="0" applyNumberFormat="1" applyFont="1" applyFill="1" applyBorder="1" applyAlignment="1">
      <alignment/>
    </xf>
    <xf numFmtId="0" fontId="0" fillId="0" borderId="59" xfId="47" applyFont="1" applyFill="1" applyBorder="1">
      <alignment/>
      <protection/>
    </xf>
    <xf numFmtId="3" fontId="0" fillId="0" borderId="59" xfId="47" applyNumberFormat="1" applyFont="1" applyFill="1" applyBorder="1">
      <alignment/>
      <protection/>
    </xf>
    <xf numFmtId="3" fontId="0" fillId="0" borderId="0" xfId="47" applyNumberFormat="1" applyFont="1" applyFill="1" applyBorder="1">
      <alignment/>
      <protection/>
    </xf>
    <xf numFmtId="49" fontId="15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59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0" fillId="0" borderId="0" xfId="47" applyFont="1" applyFill="1" applyBorder="1">
      <alignment/>
      <protection/>
    </xf>
    <xf numFmtId="0" fontId="10" fillId="0" borderId="0" xfId="47" applyFont="1" applyFill="1">
      <alignment/>
      <protection/>
    </xf>
    <xf numFmtId="49" fontId="1" fillId="0" borderId="60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1" fillId="0" borderId="59" xfId="47" applyNumberFormat="1" applyFont="1" applyFill="1" applyBorder="1">
      <alignment/>
      <protection/>
    </xf>
    <xf numFmtId="3" fontId="1" fillId="0" borderId="0" xfId="47" applyNumberFormat="1" applyFont="1" applyFill="1" applyBorder="1">
      <alignment/>
      <protection/>
    </xf>
    <xf numFmtId="49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5" fillId="0" borderId="0" xfId="47" applyFont="1" applyFill="1" applyBorder="1">
      <alignment/>
      <protection/>
    </xf>
    <xf numFmtId="0" fontId="15" fillId="0" borderId="23" xfId="47" applyFont="1" applyFill="1" applyBorder="1">
      <alignment/>
      <protection/>
    </xf>
    <xf numFmtId="3" fontId="15" fillId="0" borderId="23" xfId="47" applyNumberFormat="1" applyFont="1" applyFill="1" applyBorder="1">
      <alignment/>
      <protection/>
    </xf>
    <xf numFmtId="0" fontId="15" fillId="0" borderId="59" xfId="47" applyFont="1" applyFill="1" applyBorder="1">
      <alignment/>
      <protection/>
    </xf>
    <xf numFmtId="3" fontId="15" fillId="0" borderId="59" xfId="47" applyNumberFormat="1" applyFont="1" applyFill="1" applyBorder="1">
      <alignment/>
      <protection/>
    </xf>
    <xf numFmtId="3" fontId="15" fillId="0" borderId="0" xfId="47" applyNumberFormat="1" applyFont="1" applyFill="1" applyBorder="1">
      <alignment/>
      <protection/>
    </xf>
    <xf numFmtId="49" fontId="15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0" fontId="15" fillId="0" borderId="0" xfId="47" applyFont="1" applyFill="1">
      <alignment/>
      <protection/>
    </xf>
    <xf numFmtId="49" fontId="1" fillId="0" borderId="61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0" fontId="0" fillId="0" borderId="62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center"/>
      <protection/>
    </xf>
    <xf numFmtId="49" fontId="0" fillId="0" borderId="0" xfId="47" applyNumberFormat="1" applyFont="1" applyFill="1" applyBorder="1" applyAlignment="1">
      <alignment horizontal="center"/>
      <protection/>
    </xf>
    <xf numFmtId="173" fontId="1" fillId="0" borderId="0" xfId="47" applyNumberFormat="1" applyFont="1" applyFill="1" applyBorder="1" applyAlignment="1">
      <alignment/>
      <protection/>
    </xf>
    <xf numFmtId="1" fontId="0" fillId="0" borderId="0" xfId="47" applyNumberFormat="1" applyFont="1" applyFill="1" applyBorder="1" applyAlignment="1">
      <alignment horizontal="right"/>
      <protection/>
    </xf>
    <xf numFmtId="3" fontId="1" fillId="0" borderId="0" xfId="47" applyNumberFormat="1" applyFont="1" applyFill="1" applyBorder="1" applyAlignment="1">
      <alignment horizontal="right"/>
      <protection/>
    </xf>
    <xf numFmtId="3" fontId="0" fillId="0" borderId="0" xfId="47" applyNumberFormat="1" applyFont="1" applyFill="1" applyBorder="1" applyAlignment="1">
      <alignment horizontal="right"/>
      <protection/>
    </xf>
    <xf numFmtId="173" fontId="1" fillId="0" borderId="0" xfId="47" applyNumberFormat="1" applyFont="1" applyFill="1" applyBorder="1" applyAlignment="1">
      <alignment horizontal="right"/>
      <protection/>
    </xf>
    <xf numFmtId="1" fontId="1" fillId="0" borderId="0" xfId="47" applyNumberFormat="1" applyFont="1" applyFill="1" applyBorder="1" applyAlignment="1">
      <alignment horizontal="right"/>
      <protection/>
    </xf>
    <xf numFmtId="1" fontId="1" fillId="0" borderId="0" xfId="47" applyNumberFormat="1" applyFont="1" applyFill="1" applyBorder="1" applyAlignment="1">
      <alignment/>
      <protection/>
    </xf>
    <xf numFmtId="1" fontId="0" fillId="0" borderId="0" xfId="47" applyNumberFormat="1" applyFont="1" applyFill="1" applyBorder="1" applyAlignment="1">
      <alignment/>
      <protection/>
    </xf>
    <xf numFmtId="173" fontId="0" fillId="0" borderId="0" xfId="47" applyNumberFormat="1" applyFont="1" applyFill="1" applyBorder="1" applyAlignment="1">
      <alignment/>
      <protection/>
    </xf>
    <xf numFmtId="0" fontId="0" fillId="0" borderId="0" xfId="47" applyFont="1" applyFill="1" applyBorder="1" applyAlignment="1">
      <alignment/>
      <protection/>
    </xf>
    <xf numFmtId="49" fontId="1" fillId="0" borderId="0" xfId="47" applyNumberFormat="1" applyFont="1" applyFill="1" applyBorder="1">
      <alignment/>
      <protection/>
    </xf>
    <xf numFmtId="3" fontId="1" fillId="0" borderId="0" xfId="47" applyNumberFormat="1" applyFont="1" applyFill="1" applyBorder="1" applyAlignment="1">
      <alignment/>
      <protection/>
    </xf>
    <xf numFmtId="3" fontId="0" fillId="0" borderId="0" xfId="47" applyNumberFormat="1" applyFont="1" applyFill="1" applyBorder="1" applyAlignment="1">
      <alignment/>
      <protection/>
    </xf>
    <xf numFmtId="3" fontId="10" fillId="0" borderId="0" xfId="47" applyNumberFormat="1" applyFont="1" applyFill="1" applyBorder="1" applyAlignment="1">
      <alignment/>
      <protection/>
    </xf>
    <xf numFmtId="49" fontId="0" fillId="0" borderId="0" xfId="47" applyNumberFormat="1" applyFont="1" applyFill="1" applyBorder="1" applyAlignment="1">
      <alignment horizontal="left"/>
      <protection/>
    </xf>
    <xf numFmtId="173" fontId="0" fillId="0" borderId="0" xfId="46" applyNumberFormat="1" applyFont="1" applyFill="1" applyBorder="1" applyAlignment="1" applyProtection="1">
      <alignment/>
      <protection/>
    </xf>
    <xf numFmtId="49" fontId="0" fillId="0" borderId="0" xfId="47" applyNumberFormat="1" applyFont="1" applyFill="1" applyBorder="1" applyAlignment="1">
      <alignment horizontal="right"/>
      <protection/>
    </xf>
    <xf numFmtId="0" fontId="0" fillId="0" borderId="0" xfId="47" applyNumberFormat="1" applyFont="1" applyFill="1" applyBorder="1" applyAlignment="1">
      <alignment horizontal="right"/>
      <protection/>
    </xf>
    <xf numFmtId="49" fontId="0" fillId="0" borderId="0" xfId="47" applyNumberFormat="1" applyFont="1" applyFill="1">
      <alignment/>
      <protection/>
    </xf>
    <xf numFmtId="3" fontId="1" fillId="0" borderId="48" xfId="0" applyNumberFormat="1" applyFont="1" applyFill="1" applyBorder="1" applyAlignment="1">
      <alignment horizontal="right" wrapText="1"/>
    </xf>
    <xf numFmtId="3" fontId="1" fillId="0" borderId="49" xfId="0" applyNumberFormat="1" applyFont="1" applyFill="1" applyBorder="1" applyAlignment="1">
      <alignment horizontal="right" wrapText="1"/>
    </xf>
    <xf numFmtId="3" fontId="1" fillId="0" borderId="63" xfId="0" applyNumberFormat="1" applyFont="1" applyBorder="1" applyAlignment="1">
      <alignment horizontal="left" wrapText="1"/>
    </xf>
    <xf numFmtId="3" fontId="1" fillId="0" borderId="64" xfId="0" applyNumberFormat="1" applyFont="1" applyBorder="1" applyAlignment="1">
      <alignment horizontal="right" wrapText="1"/>
    </xf>
    <xf numFmtId="3" fontId="1" fillId="0" borderId="65" xfId="0" applyNumberFormat="1" applyFont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 horizontal="right" wrapText="1"/>
    </xf>
    <xf numFmtId="0" fontId="9" fillId="0" borderId="25" xfId="65" applyFont="1" applyBorder="1" applyAlignment="1">
      <alignment horizontal="center"/>
      <protection/>
    </xf>
    <xf numFmtId="0" fontId="9" fillId="0" borderId="17" xfId="65" applyFont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47" applyFont="1" applyFill="1">
      <alignment/>
      <protection/>
    </xf>
    <xf numFmtId="0" fontId="0" fillId="0" borderId="0" xfId="47" applyFont="1" applyFill="1" applyAlignment="1">
      <alignment wrapText="1"/>
      <protection/>
    </xf>
    <xf numFmtId="49" fontId="0" fillId="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wrapText="1"/>
    </xf>
    <xf numFmtId="3" fontId="1" fillId="0" borderId="23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/>
    </xf>
    <xf numFmtId="3" fontId="15" fillId="0" borderId="68" xfId="0" applyNumberFormat="1" applyFont="1" applyFill="1" applyBorder="1" applyAlignment="1">
      <alignment/>
    </xf>
    <xf numFmtId="3" fontId="1" fillId="0" borderId="68" xfId="0" applyNumberFormat="1" applyFont="1" applyFill="1" applyBorder="1" applyAlignment="1">
      <alignment/>
    </xf>
    <xf numFmtId="3" fontId="1" fillId="0" borderId="69" xfId="0" applyNumberFormat="1" applyFont="1" applyFill="1" applyBorder="1" applyAlignment="1">
      <alignment/>
    </xf>
    <xf numFmtId="3" fontId="1" fillId="0" borderId="70" xfId="0" applyNumberFormat="1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15" fillId="0" borderId="69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0" fontId="0" fillId="0" borderId="72" xfId="47" applyFont="1" applyFill="1" applyBorder="1" applyAlignment="1">
      <alignment horizontal="left"/>
      <protection/>
    </xf>
    <xf numFmtId="0" fontId="0" fillId="0" borderId="73" xfId="47" applyFont="1" applyFill="1" applyBorder="1" applyAlignment="1">
      <alignment horizontal="left"/>
      <protection/>
    </xf>
    <xf numFmtId="0" fontId="0" fillId="0" borderId="74" xfId="47" applyFont="1" applyFill="1" applyBorder="1" applyAlignment="1">
      <alignment horizontal="left"/>
      <protection/>
    </xf>
    <xf numFmtId="3" fontId="21" fillId="0" borderId="25" xfId="65" applyNumberFormat="1" applyFont="1" applyBorder="1">
      <alignment/>
      <protection/>
    </xf>
    <xf numFmtId="49" fontId="21" fillId="0" borderId="17" xfId="65" applyNumberFormat="1" applyFont="1" applyBorder="1" applyAlignment="1">
      <alignment horizontal="center"/>
      <protection/>
    </xf>
    <xf numFmtId="0" fontId="0" fillId="0" borderId="24" xfId="47" applyBorder="1">
      <alignment/>
      <protection/>
    </xf>
    <xf numFmtId="0" fontId="23" fillId="0" borderId="0" xfId="0" applyFont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 wrapText="1"/>
    </xf>
    <xf numFmtId="0" fontId="9" fillId="0" borderId="32" xfId="65" applyFont="1" applyBorder="1" applyAlignment="1">
      <alignment horizontal="center"/>
      <protection/>
    </xf>
    <xf numFmtId="0" fontId="9" fillId="0" borderId="25" xfId="65" applyFont="1" applyBorder="1">
      <alignment/>
      <protection/>
    </xf>
    <xf numFmtId="0" fontId="2" fillId="0" borderId="21" xfId="65" applyFont="1" applyFill="1" applyBorder="1" applyAlignment="1">
      <alignment horizontal="center"/>
      <protection/>
    </xf>
    <xf numFmtId="0" fontId="2" fillId="0" borderId="32" xfId="65" applyFont="1" applyBorder="1">
      <alignment/>
      <protection/>
    </xf>
    <xf numFmtId="3" fontId="9" fillId="0" borderId="25" xfId="65" applyNumberFormat="1" applyFont="1" applyBorder="1">
      <alignment/>
      <protection/>
    </xf>
    <xf numFmtId="3" fontId="0" fillId="0" borderId="0" xfId="0" applyNumberFormat="1" applyAlignment="1">
      <alignment horizontal="center"/>
    </xf>
    <xf numFmtId="3" fontId="0" fillId="0" borderId="0" xfId="47" applyNumberFormat="1" applyFont="1" applyAlignment="1">
      <alignment horizontal="center"/>
      <protection/>
    </xf>
    <xf numFmtId="0" fontId="0" fillId="0" borderId="75" xfId="0" applyBorder="1" applyAlignment="1">
      <alignment horizontal="center"/>
    </xf>
    <xf numFmtId="0" fontId="1" fillId="0" borderId="76" xfId="0" applyFont="1" applyBorder="1" applyAlignment="1">
      <alignment horizontal="center"/>
    </xf>
    <xf numFmtId="49" fontId="1" fillId="0" borderId="77" xfId="0" applyNumberFormat="1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73" xfId="0" applyBorder="1" applyAlignment="1">
      <alignment/>
    </xf>
    <xf numFmtId="3" fontId="1" fillId="0" borderId="11" xfId="47" applyNumberFormat="1" applyFont="1" applyFill="1" applyBorder="1" applyAlignment="1">
      <alignment horizontal="center"/>
      <protection/>
    </xf>
    <xf numFmtId="3" fontId="0" fillId="44" borderId="19" xfId="0" applyNumberFormat="1" applyFont="1" applyFill="1" applyBorder="1" applyAlignment="1">
      <alignment horizontal="center" wrapText="1"/>
    </xf>
    <xf numFmtId="3" fontId="1" fillId="44" borderId="47" xfId="0" applyNumberFormat="1" applyFont="1" applyFill="1" applyBorder="1" applyAlignment="1">
      <alignment horizontal="left" wrapText="1"/>
    </xf>
    <xf numFmtId="3" fontId="1" fillId="44" borderId="48" xfId="0" applyNumberFormat="1" applyFont="1" applyFill="1" applyBorder="1" applyAlignment="1">
      <alignment horizontal="right" wrapText="1"/>
    </xf>
    <xf numFmtId="3" fontId="1" fillId="44" borderId="49" xfId="0" applyNumberFormat="1" applyFont="1" applyFill="1" applyBorder="1" applyAlignment="1">
      <alignment horizontal="right" wrapText="1"/>
    </xf>
    <xf numFmtId="3" fontId="1" fillId="44" borderId="4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62" xfId="0" applyNumberFormat="1" applyFont="1" applyBorder="1" applyAlignment="1">
      <alignment/>
    </xf>
    <xf numFmtId="0" fontId="1" fillId="0" borderId="62" xfId="0" applyFont="1" applyBorder="1" applyAlignment="1">
      <alignment/>
    </xf>
    <xf numFmtId="3" fontId="1" fillId="0" borderId="62" xfId="0" applyNumberFormat="1" applyFont="1" applyBorder="1" applyAlignment="1">
      <alignment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16" fillId="39" borderId="0" xfId="0" applyFont="1" applyFill="1" applyAlignment="1">
      <alignment/>
    </xf>
    <xf numFmtId="0" fontId="10" fillId="0" borderId="0" xfId="0" applyFont="1" applyAlignment="1">
      <alignment horizontal="center"/>
    </xf>
    <xf numFmtId="177" fontId="15" fillId="42" borderId="18" xfId="0" applyNumberFormat="1" applyFont="1" applyFill="1" applyBorder="1" applyAlignment="1">
      <alignment horizontal="center"/>
    </xf>
    <xf numFmtId="177" fontId="1" fillId="43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177" fontId="0" fillId="39" borderId="18" xfId="49" applyNumberFormat="1" applyFont="1" applyFill="1" applyBorder="1" applyAlignment="1">
      <alignment horizontal="center"/>
    </xf>
    <xf numFmtId="177" fontId="0" fillId="39" borderId="18" xfId="49" applyNumberFormat="1" applyFont="1" applyFill="1" applyBorder="1" applyAlignment="1">
      <alignment horizontal="center"/>
    </xf>
    <xf numFmtId="0" fontId="0" fillId="40" borderId="18" xfId="0" applyFont="1" applyFill="1" applyBorder="1" applyAlignment="1">
      <alignment wrapText="1"/>
    </xf>
    <xf numFmtId="0" fontId="11" fillId="40" borderId="18" xfId="0" applyFont="1" applyFill="1" applyBorder="1" applyAlignment="1">
      <alignment horizontal="center" wrapText="1"/>
    </xf>
    <xf numFmtId="3" fontId="0" fillId="39" borderId="18" xfId="0" applyNumberFormat="1" applyFill="1" applyBorder="1" applyAlignment="1">
      <alignment/>
    </xf>
    <xf numFmtId="0" fontId="2" fillId="0" borderId="25" xfId="65" applyFont="1" applyFill="1" applyBorder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3" fontId="12" fillId="0" borderId="17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2" fillId="0" borderId="18" xfId="65" applyFont="1" applyFill="1" applyBorder="1">
      <alignment/>
      <protection/>
    </xf>
    <xf numFmtId="3" fontId="9" fillId="0" borderId="18" xfId="65" applyNumberFormat="1" applyFont="1" applyFill="1" applyBorder="1">
      <alignment/>
      <protection/>
    </xf>
    <xf numFmtId="0" fontId="9" fillId="0" borderId="32" xfId="65" applyFont="1" applyBorder="1">
      <alignment/>
      <protection/>
    </xf>
    <xf numFmtId="0" fontId="10" fillId="0" borderId="80" xfId="47" applyFont="1" applyFill="1" applyBorder="1" applyAlignment="1">
      <alignment horizontal="left"/>
      <protection/>
    </xf>
    <xf numFmtId="0" fontId="0" fillId="0" borderId="81" xfId="47" applyFont="1" applyFill="1" applyBorder="1" applyAlignment="1">
      <alignment horizontal="left"/>
      <protection/>
    </xf>
    <xf numFmtId="49" fontId="1" fillId="0" borderId="82" xfId="0" applyNumberFormat="1" applyFont="1" applyFill="1" applyBorder="1" applyAlignment="1">
      <alignment/>
    </xf>
    <xf numFmtId="0" fontId="0" fillId="0" borderId="83" xfId="0" applyFont="1" applyFill="1" applyBorder="1" applyAlignment="1">
      <alignment/>
    </xf>
    <xf numFmtId="49" fontId="0" fillId="0" borderId="84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49" fontId="15" fillId="0" borderId="22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49" fontId="1" fillId="0" borderId="32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49" fontId="0" fillId="0" borderId="84" xfId="0" applyNumberFormat="1" applyFont="1" applyFill="1" applyBorder="1" applyAlignment="1">
      <alignment/>
    </xf>
    <xf numFmtId="49" fontId="0" fillId="0" borderId="84" xfId="0" applyNumberFormat="1" applyFont="1" applyFill="1" applyBorder="1" applyAlignment="1">
      <alignment wrapText="1"/>
    </xf>
    <xf numFmtId="0" fontId="0" fillId="0" borderId="84" xfId="47" applyFont="1" applyFill="1" applyBorder="1" applyAlignment="1">
      <alignment wrapText="1"/>
      <protection/>
    </xf>
    <xf numFmtId="49" fontId="1" fillId="0" borderId="19" xfId="0" applyNumberFormat="1" applyFont="1" applyFill="1" applyBorder="1" applyAlignment="1">
      <alignment/>
    </xf>
    <xf numFmtId="0" fontId="1" fillId="0" borderId="69" xfId="0" applyFont="1" applyFill="1" applyBorder="1" applyAlignment="1">
      <alignment/>
    </xf>
    <xf numFmtId="49" fontId="1" fillId="0" borderId="84" xfId="0" applyNumberFormat="1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5" fillId="0" borderId="68" xfId="47" applyFont="1" applyFill="1" applyBorder="1">
      <alignment/>
      <protection/>
    </xf>
    <xf numFmtId="0" fontId="1" fillId="0" borderId="67" xfId="0" applyFont="1" applyFill="1" applyBorder="1" applyAlignment="1">
      <alignment/>
    </xf>
    <xf numFmtId="49" fontId="0" fillId="0" borderId="84" xfId="0" applyNumberFormat="1" applyFont="1" applyFill="1" applyBorder="1" applyAlignment="1">
      <alignment wrapText="1"/>
    </xf>
    <xf numFmtId="0" fontId="15" fillId="0" borderId="68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49" fontId="15" fillId="0" borderId="19" xfId="0" applyNumberFormat="1" applyFont="1" applyFill="1" applyBorder="1" applyAlignment="1">
      <alignment/>
    </xf>
    <xf numFmtId="0" fontId="15" fillId="0" borderId="69" xfId="0" applyFont="1" applyFill="1" applyBorder="1" applyAlignment="1">
      <alignment/>
    </xf>
    <xf numFmtId="49" fontId="1" fillId="0" borderId="85" xfId="0" applyNumberFormat="1" applyFont="1" applyFill="1" applyBorder="1" applyAlignment="1">
      <alignment/>
    </xf>
    <xf numFmtId="0" fontId="1" fillId="0" borderId="71" xfId="0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15" fillId="0" borderId="87" xfId="0" applyNumberFormat="1" applyFont="1" applyFill="1" applyBorder="1" applyAlignment="1">
      <alignment/>
    </xf>
    <xf numFmtId="3" fontId="1" fillId="0" borderId="88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1" fillId="0" borderId="89" xfId="0" applyNumberFormat="1" applyFont="1" applyFill="1" applyBorder="1" applyAlignment="1">
      <alignment/>
    </xf>
    <xf numFmtId="3" fontId="15" fillId="0" borderId="87" xfId="47" applyNumberFormat="1" applyFont="1" applyFill="1" applyBorder="1">
      <alignment/>
      <protection/>
    </xf>
    <xf numFmtId="3" fontId="1" fillId="0" borderId="86" xfId="0" applyNumberFormat="1" applyFont="1" applyFill="1" applyBorder="1" applyAlignment="1">
      <alignment/>
    </xf>
    <xf numFmtId="3" fontId="15" fillId="0" borderId="89" xfId="0" applyNumberFormat="1" applyFont="1" applyFill="1" applyBorder="1" applyAlignment="1">
      <alignment/>
    </xf>
    <xf numFmtId="3" fontId="1" fillId="0" borderId="90" xfId="0" applyNumberFormat="1" applyFont="1" applyFill="1" applyBorder="1" applyAlignment="1">
      <alignment/>
    </xf>
    <xf numFmtId="3" fontId="15" fillId="0" borderId="68" xfId="47" applyNumberFormat="1" applyFont="1" applyFill="1" applyBorder="1">
      <alignment/>
      <protection/>
    </xf>
    <xf numFmtId="0" fontId="0" fillId="0" borderId="91" xfId="0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/>
    </xf>
    <xf numFmtId="3" fontId="15" fillId="0" borderId="92" xfId="0" applyNumberFormat="1" applyFont="1" applyFill="1" applyBorder="1" applyAlignment="1">
      <alignment/>
    </xf>
    <xf numFmtId="3" fontId="1" fillId="0" borderId="93" xfId="0" applyNumberFormat="1" applyFont="1" applyFill="1" applyBorder="1" applyAlignment="1">
      <alignment/>
    </xf>
    <xf numFmtId="3" fontId="1" fillId="0" borderId="94" xfId="0" applyNumberFormat="1" applyFont="1" applyFill="1" applyBorder="1" applyAlignment="1">
      <alignment/>
    </xf>
    <xf numFmtId="3" fontId="15" fillId="0" borderId="92" xfId="47" applyNumberFormat="1" applyFont="1" applyFill="1" applyBorder="1">
      <alignment/>
      <protection/>
    </xf>
    <xf numFmtId="3" fontId="0" fillId="0" borderId="59" xfId="0" applyNumberFormat="1" applyFont="1" applyFill="1" applyBorder="1" applyAlignment="1">
      <alignment/>
    </xf>
    <xf numFmtId="3" fontId="15" fillId="0" borderId="94" xfId="0" applyNumberFormat="1" applyFont="1" applyFill="1" applyBorder="1" applyAlignment="1">
      <alignment/>
    </xf>
    <xf numFmtId="3" fontId="1" fillId="0" borderId="95" xfId="0" applyNumberFormat="1" applyFont="1" applyFill="1" applyBorder="1" applyAlignment="1">
      <alignment/>
    </xf>
    <xf numFmtId="0" fontId="0" fillId="0" borderId="0" xfId="47" applyFont="1" applyFill="1" applyAlignment="1">
      <alignment horizontal="center"/>
      <protection/>
    </xf>
    <xf numFmtId="0" fontId="0" fillId="0" borderId="86" xfId="47" applyFont="1" applyFill="1" applyBorder="1" applyAlignment="1">
      <alignment horizontal="center"/>
      <protection/>
    </xf>
    <xf numFmtId="0" fontId="0" fillId="0" borderId="86" xfId="47" applyFont="1" applyFill="1" applyBorder="1" applyAlignment="1">
      <alignment horizontal="center"/>
      <protection/>
    </xf>
    <xf numFmtId="0" fontId="0" fillId="0" borderId="87" xfId="47" applyFont="1" applyFill="1" applyBorder="1" applyAlignment="1">
      <alignment horizontal="center"/>
      <protection/>
    </xf>
    <xf numFmtId="0" fontId="0" fillId="0" borderId="87" xfId="47" applyFont="1" applyFill="1" applyBorder="1" applyAlignment="1">
      <alignment horizontal="center"/>
      <protection/>
    </xf>
    <xf numFmtId="0" fontId="0" fillId="0" borderId="96" xfId="47" applyFont="1" applyFill="1" applyBorder="1" applyAlignment="1">
      <alignment horizontal="center"/>
      <protection/>
    </xf>
    <xf numFmtId="0" fontId="0" fillId="0" borderId="62" xfId="47" applyFont="1" applyFill="1" applyBorder="1" applyAlignment="1">
      <alignment horizontal="center"/>
      <protection/>
    </xf>
    <xf numFmtId="3" fontId="10" fillId="0" borderId="87" xfId="0" applyNumberFormat="1" applyFont="1" applyFill="1" applyBorder="1" applyAlignment="1">
      <alignment/>
    </xf>
    <xf numFmtId="3" fontId="15" fillId="0" borderId="86" xfId="0" applyNumberFormat="1" applyFont="1" applyFill="1" applyBorder="1" applyAlignment="1">
      <alignment/>
    </xf>
    <xf numFmtId="3" fontId="15" fillId="0" borderId="88" xfId="0" applyNumberFormat="1" applyFont="1" applyFill="1" applyBorder="1" applyAlignment="1">
      <alignment/>
    </xf>
    <xf numFmtId="3" fontId="10" fillId="0" borderId="86" xfId="0" applyNumberFormat="1" applyFont="1" applyFill="1" applyBorder="1" applyAlignment="1">
      <alignment/>
    </xf>
    <xf numFmtId="0" fontId="2" fillId="0" borderId="18" xfId="47" applyFont="1" applyBorder="1" applyAlignment="1">
      <alignment horizontal="center"/>
      <protection/>
    </xf>
    <xf numFmtId="3" fontId="12" fillId="0" borderId="22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3" fontId="0" fillId="0" borderId="2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3" fontId="12" fillId="0" borderId="22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0" fillId="0" borderId="0" xfId="47" applyFont="1" applyBorder="1" applyAlignment="1">
      <alignment horizontal="right"/>
      <protection/>
    </xf>
    <xf numFmtId="0" fontId="0" fillId="0" borderId="0" xfId="47" applyFont="1" applyBorder="1" applyAlignment="1">
      <alignment horizontal="right"/>
      <protection/>
    </xf>
    <xf numFmtId="0" fontId="1" fillId="0" borderId="0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0" fontId="4" fillId="38" borderId="2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4" fillId="0" borderId="18" xfId="47" applyFont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3" fontId="19" fillId="0" borderId="25" xfId="65" applyNumberFormat="1" applyFont="1" applyFill="1" applyBorder="1" applyAlignment="1">
      <alignment/>
      <protection/>
    </xf>
    <xf numFmtId="0" fontId="1" fillId="0" borderId="17" xfId="0" applyFont="1" applyFill="1" applyBorder="1" applyAlignment="1">
      <alignment/>
    </xf>
    <xf numFmtId="3" fontId="19" fillId="0" borderId="17" xfId="65" applyNumberFormat="1" applyFont="1" applyFill="1" applyBorder="1" applyAlignment="1">
      <alignment/>
      <protection/>
    </xf>
    <xf numFmtId="3" fontId="19" fillId="0" borderId="25" xfId="65" applyNumberFormat="1" applyFont="1" applyBorder="1" applyAlignment="1">
      <alignment/>
      <protection/>
    </xf>
    <xf numFmtId="3" fontId="19" fillId="0" borderId="17" xfId="65" applyNumberFormat="1" applyFont="1" applyBorder="1" applyAlignment="1">
      <alignment/>
      <protection/>
    </xf>
    <xf numFmtId="0" fontId="10" fillId="0" borderId="0" xfId="47" applyFont="1" applyBorder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32" xfId="65" applyFont="1" applyBorder="1" applyAlignment="1">
      <alignment wrapText="1"/>
      <protection/>
    </xf>
    <xf numFmtId="0" fontId="19" fillId="0" borderId="19" xfId="65" applyFont="1" applyBorder="1" applyAlignment="1">
      <alignment wrapText="1"/>
      <protection/>
    </xf>
    <xf numFmtId="0" fontId="21" fillId="0" borderId="60" xfId="65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2" fillId="0" borderId="25" xfId="65" applyFont="1" applyFill="1" applyBorder="1" applyAlignment="1">
      <alignment horizontal="center"/>
      <protection/>
    </xf>
    <xf numFmtId="0" fontId="2" fillId="0" borderId="17" xfId="65" applyFont="1" applyFill="1" applyBorder="1" applyAlignment="1">
      <alignment horizontal="center"/>
      <protection/>
    </xf>
    <xf numFmtId="0" fontId="19" fillId="0" borderId="25" xfId="65" applyFont="1" applyBorder="1" applyAlignment="1">
      <alignment/>
      <protection/>
    </xf>
    <xf numFmtId="0" fontId="1" fillId="0" borderId="17" xfId="0" applyFont="1" applyBorder="1" applyAlignment="1">
      <alignment/>
    </xf>
    <xf numFmtId="0" fontId="1" fillId="0" borderId="0" xfId="47" applyFont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/>
    </xf>
    <xf numFmtId="0" fontId="9" fillId="0" borderId="25" xfId="65" applyFont="1" applyBorder="1" applyAlignment="1">
      <alignment horizontal="center"/>
      <protection/>
    </xf>
    <xf numFmtId="0" fontId="9" fillId="0" borderId="17" xfId="65" applyFont="1" applyBorder="1" applyAlignment="1">
      <alignment horizontal="center"/>
      <protection/>
    </xf>
    <xf numFmtId="0" fontId="6" fillId="0" borderId="25" xfId="47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19" fillId="0" borderId="17" xfId="65" applyFont="1" applyBorder="1" applyAlignment="1">
      <alignment/>
      <protection/>
    </xf>
    <xf numFmtId="0" fontId="19" fillId="0" borderId="22" xfId="65" applyFont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wrapText="1"/>
    </xf>
    <xf numFmtId="0" fontId="6" fillId="0" borderId="0" xfId="47" applyFont="1" applyBorder="1" applyAlignment="1">
      <alignment horizontal="center" wrapText="1"/>
      <protection/>
    </xf>
    <xf numFmtId="0" fontId="6" fillId="0" borderId="0" xfId="47" applyFont="1" applyBorder="1" applyAlignment="1">
      <alignment horizontal="center"/>
      <protection/>
    </xf>
    <xf numFmtId="0" fontId="2" fillId="39" borderId="97" xfId="47" applyFont="1" applyFill="1" applyBorder="1" applyAlignment="1">
      <alignment horizontal="right"/>
      <protection/>
    </xf>
    <xf numFmtId="0" fontId="4" fillId="39" borderId="15" xfId="47" applyFont="1" applyFill="1" applyBorder="1" applyAlignment="1">
      <alignment horizontal="center"/>
      <protection/>
    </xf>
    <xf numFmtId="0" fontId="4" fillId="39" borderId="10" xfId="47" applyFont="1" applyFill="1" applyBorder="1" applyAlignment="1">
      <alignment horizontal="center"/>
      <protection/>
    </xf>
    <xf numFmtId="0" fontId="1" fillId="39" borderId="15" xfId="47" applyFont="1" applyFill="1" applyBorder="1" applyAlignment="1">
      <alignment horizontal="center"/>
      <protection/>
    </xf>
    <xf numFmtId="0" fontId="1" fillId="39" borderId="10" xfId="47" applyFont="1" applyFill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1" fillId="0" borderId="15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47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0" fillId="0" borderId="0" xfId="47" applyFont="1" applyFill="1" applyBorder="1" applyAlignment="1">
      <alignment horizontal="center"/>
      <protection/>
    </xf>
    <xf numFmtId="0" fontId="0" fillId="0" borderId="6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99" xfId="0" applyFont="1" applyFill="1" applyBorder="1" applyAlignment="1">
      <alignment horizontal="center" vertical="center"/>
    </xf>
    <xf numFmtId="0" fontId="1" fillId="0" borderId="0" xfId="47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1" fillId="0" borderId="100" xfId="47" applyFont="1" applyFill="1" applyBorder="1" applyAlignment="1">
      <alignment horizontal="center" vertical="center"/>
      <protection/>
    </xf>
    <xf numFmtId="0" fontId="1" fillId="0" borderId="86" xfId="47" applyFont="1" applyFill="1" applyBorder="1" applyAlignment="1">
      <alignment horizontal="center" vertical="center"/>
      <protection/>
    </xf>
    <xf numFmtId="0" fontId="1" fillId="0" borderId="96" xfId="47" applyFont="1" applyFill="1" applyBorder="1" applyAlignment="1">
      <alignment horizontal="center" vertical="center"/>
      <protection/>
    </xf>
    <xf numFmtId="49" fontId="1" fillId="0" borderId="98" xfId="0" applyNumberFormat="1" applyFont="1" applyFill="1" applyBorder="1" applyAlignment="1">
      <alignment horizontal="center" wrapText="1"/>
    </xf>
    <xf numFmtId="49" fontId="1" fillId="0" borderId="57" xfId="0" applyNumberFormat="1" applyFont="1" applyFill="1" applyBorder="1" applyAlignment="1">
      <alignment horizont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0" xfId="47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0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0" xfId="47" applyFont="1" applyFill="1" applyBorder="1" applyAlignment="1">
      <alignment horizontal="left"/>
      <protection/>
    </xf>
    <xf numFmtId="49" fontId="1" fillId="0" borderId="100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1" fillId="0" borderId="10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47" applyFont="1" applyAlignment="1">
      <alignment wrapText="1"/>
      <protection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0" fillId="0" borderId="36" xfId="47" applyFont="1" applyBorder="1" applyAlignment="1">
      <alignment horizontal="center"/>
      <protection/>
    </xf>
    <xf numFmtId="0" fontId="0" fillId="0" borderId="16" xfId="47" applyFont="1" applyBorder="1" applyAlignment="1">
      <alignment horizontal="center"/>
      <protection/>
    </xf>
    <xf numFmtId="0" fontId="0" fillId="0" borderId="12" xfId="47" applyFont="1" applyBorder="1" applyAlignment="1">
      <alignment horizontal="center"/>
      <protection/>
    </xf>
    <xf numFmtId="0" fontId="1" fillId="0" borderId="36" xfId="47" applyFont="1" applyBorder="1" applyAlignment="1">
      <alignment horizontal="left"/>
      <protection/>
    </xf>
    <xf numFmtId="0" fontId="1" fillId="0" borderId="16" xfId="47" applyFont="1" applyBorder="1" applyAlignment="1">
      <alignment horizontal="left"/>
      <protection/>
    </xf>
    <xf numFmtId="0" fontId="1" fillId="0" borderId="12" xfId="47" applyFont="1" applyBorder="1" applyAlignment="1">
      <alignment horizontal="left"/>
      <protection/>
    </xf>
    <xf numFmtId="0" fontId="0" fillId="0" borderId="110" xfId="47" applyFont="1" applyBorder="1" applyAlignment="1">
      <alignment horizontal="center"/>
      <protection/>
    </xf>
    <xf numFmtId="0" fontId="0" fillId="0" borderId="20" xfId="47" applyFont="1" applyBorder="1" applyAlignment="1">
      <alignment horizontal="center"/>
      <protection/>
    </xf>
    <xf numFmtId="0" fontId="0" fillId="0" borderId="111" xfId="47" applyFont="1" applyBorder="1" applyAlignment="1">
      <alignment horizontal="center"/>
      <protection/>
    </xf>
    <xf numFmtId="0" fontId="1" fillId="0" borderId="112" xfId="47" applyFont="1" applyBorder="1" applyAlignment="1">
      <alignment horizontal="left"/>
      <protection/>
    </xf>
    <xf numFmtId="0" fontId="1" fillId="0" borderId="113" xfId="47" applyFont="1" applyBorder="1" applyAlignment="1">
      <alignment horizontal="left"/>
      <protection/>
    </xf>
    <xf numFmtId="0" fontId="1" fillId="0" borderId="114" xfId="47" applyFont="1" applyBorder="1" applyAlignment="1">
      <alignment horizontal="left"/>
      <protection/>
    </xf>
    <xf numFmtId="0" fontId="0" fillId="0" borderId="36" xfId="47" applyFont="1" applyFill="1" applyBorder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0" fontId="0" fillId="0" borderId="12" xfId="47" applyFont="1" applyFill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0" fillId="0" borderId="33" xfId="47" applyFont="1" applyBorder="1" applyAlignment="1">
      <alignment horizontal="center"/>
      <protection/>
    </xf>
    <xf numFmtId="0" fontId="0" fillId="0" borderId="115" xfId="47" applyFont="1" applyBorder="1" applyAlignment="1">
      <alignment horizontal="center"/>
      <protection/>
    </xf>
    <xf numFmtId="0" fontId="0" fillId="0" borderId="14" xfId="47" applyFont="1" applyBorder="1" applyAlignment="1">
      <alignment horizontal="center"/>
      <protection/>
    </xf>
    <xf numFmtId="0" fontId="0" fillId="0" borderId="38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35" xfId="47" applyFont="1" applyBorder="1" applyAlignment="1">
      <alignment horizontal="center"/>
      <protection/>
    </xf>
    <xf numFmtId="0" fontId="0" fillId="0" borderId="116" xfId="47" applyFont="1" applyBorder="1" applyAlignment="1">
      <alignment horizontal="center"/>
      <protection/>
    </xf>
    <xf numFmtId="0" fontId="0" fillId="0" borderId="97" xfId="47" applyFont="1" applyBorder="1" applyAlignment="1">
      <alignment horizontal="center"/>
      <protection/>
    </xf>
    <xf numFmtId="0" fontId="0" fillId="0" borderId="13" xfId="47" applyFont="1" applyBorder="1" applyAlignment="1">
      <alignment horizontal="center"/>
      <protection/>
    </xf>
    <xf numFmtId="3" fontId="1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wrapText="1"/>
    </xf>
    <xf numFmtId="3" fontId="28" fillId="0" borderId="55" xfId="0" applyNumberFormat="1" applyFont="1" applyFill="1" applyBorder="1" applyAlignment="1">
      <alignment horizontal="center" wrapText="1"/>
    </xf>
    <xf numFmtId="3" fontId="28" fillId="0" borderId="101" xfId="0" applyNumberFormat="1" applyFont="1" applyFill="1" applyBorder="1" applyAlignment="1">
      <alignment horizontal="center" wrapText="1"/>
    </xf>
    <xf numFmtId="3" fontId="28" fillId="0" borderId="83" xfId="0" applyNumberFormat="1" applyFont="1" applyFill="1" applyBorder="1" applyAlignment="1">
      <alignment horizontal="center" wrapText="1"/>
    </xf>
    <xf numFmtId="3" fontId="28" fillId="0" borderId="91" xfId="0" applyNumberFormat="1" applyFont="1" applyFill="1" applyBorder="1" applyAlignment="1">
      <alignment horizontal="center" wrapText="1"/>
    </xf>
    <xf numFmtId="3" fontId="28" fillId="0" borderId="66" xfId="0" applyNumberFormat="1" applyFont="1" applyFill="1" applyBorder="1" applyAlignment="1">
      <alignment horizontal="center" wrapText="1"/>
    </xf>
    <xf numFmtId="3" fontId="28" fillId="0" borderId="55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0" borderId="22" xfId="0" applyFont="1" applyFill="1" applyBorder="1" applyAlignment="1">
      <alignment horizontal="center" wrapText="1"/>
    </xf>
    <xf numFmtId="0" fontId="1" fillId="40" borderId="24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20" xfId="0" applyFont="1" applyBorder="1" applyAlignment="1">
      <alignment horizontal="center"/>
    </xf>
    <xf numFmtId="0" fontId="23" fillId="40" borderId="25" xfId="0" applyFont="1" applyFill="1" applyBorder="1" applyAlignment="1">
      <alignment horizontal="center" vertical="center" wrapText="1"/>
    </xf>
    <xf numFmtId="0" fontId="23" fillId="40" borderId="1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42" borderId="18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/>
    </xf>
    <xf numFmtId="0" fontId="15" fillId="42" borderId="18" xfId="0" applyFont="1" applyFill="1" applyBorder="1" applyAlignment="1">
      <alignment horizontal="left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1" fillId="43" borderId="18" xfId="0" applyFont="1" applyFill="1" applyBorder="1" applyAlignment="1">
      <alignment horizontal="center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Comma" xfId="46"/>
    <cellStyle name="Excel Built-in Normal" xfId="47"/>
    <cellStyle name="Excel Built-in Percent" xfId="48"/>
    <cellStyle name="Comma" xfId="49"/>
    <cellStyle name="Comma [0]" xfId="50"/>
    <cellStyle name="Figyelmezteté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Normál_Munka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N103"/>
  <sheetViews>
    <sheetView zoomScalePageLayoutView="0" workbookViewId="0" topLeftCell="A1">
      <selection activeCell="C5" sqref="C5:N5"/>
    </sheetView>
  </sheetViews>
  <sheetFormatPr defaultColWidth="8.7109375" defaultRowHeight="12.75" customHeight="1"/>
  <cols>
    <col min="1" max="1" width="5.28125" style="1" customWidth="1"/>
    <col min="2" max="2" width="7.57421875" style="1" customWidth="1"/>
    <col min="3" max="3" width="33.421875" style="1" customWidth="1"/>
    <col min="4" max="4" width="12.00390625" style="1" customWidth="1"/>
    <col min="5" max="5" width="14.28125" style="1" customWidth="1"/>
    <col min="6" max="6" width="12.7109375" style="1" customWidth="1"/>
    <col min="7" max="7" width="10.421875" style="1" customWidth="1"/>
    <col min="8" max="8" width="12.57421875" style="1" customWidth="1"/>
    <col min="9" max="9" width="12.00390625" style="1" customWidth="1"/>
    <col min="10" max="10" width="11.57421875" style="1" customWidth="1"/>
    <col min="11" max="11" width="11.28125" style="1" customWidth="1"/>
    <col min="12" max="12" width="10.7109375" style="1" customWidth="1"/>
    <col min="13" max="13" width="11.7109375" style="1" customWidth="1"/>
    <col min="14" max="14" width="13.8515625" style="1" customWidth="1"/>
    <col min="15" max="16384" width="8.7109375" style="1" customWidth="1"/>
  </cols>
  <sheetData>
    <row r="1" spans="3:14" ht="12.75" customHeight="1">
      <c r="C1" s="605" t="s">
        <v>636</v>
      </c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</row>
    <row r="2" spans="3:14" ht="12.75" customHeight="1">
      <c r="C2" s="211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3:14" ht="12.7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3:14" ht="12.75" customHeight="1">
      <c r="C4" s="607" t="s">
        <v>186</v>
      </c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</row>
    <row r="5" spans="3:14" ht="12.75" customHeight="1">
      <c r="C5" s="607" t="s">
        <v>567</v>
      </c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</row>
    <row r="6" spans="3:14" ht="12.75" customHeight="1"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3:14" ht="12.75" customHeight="1">
      <c r="C7" s="607" t="s">
        <v>30</v>
      </c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</row>
    <row r="8" spans="3:14" ht="12.75" customHeight="1">
      <c r="C8" s="3"/>
      <c r="D8" s="3"/>
      <c r="E8" s="48"/>
      <c r="N8" s="4" t="s">
        <v>265</v>
      </c>
    </row>
    <row r="9" spans="2:14" ht="12.75" customHeight="1">
      <c r="B9" s="608" t="s">
        <v>634</v>
      </c>
      <c r="C9" s="610" t="s">
        <v>32</v>
      </c>
      <c r="D9" s="595" t="s">
        <v>136</v>
      </c>
      <c r="E9" s="560" t="s">
        <v>137</v>
      </c>
      <c r="F9" s="560" t="s">
        <v>138</v>
      </c>
      <c r="G9" s="560" t="s">
        <v>139</v>
      </c>
      <c r="H9" s="560" t="s">
        <v>140</v>
      </c>
      <c r="I9" s="560" t="s">
        <v>141</v>
      </c>
      <c r="J9" s="560" t="s">
        <v>142</v>
      </c>
      <c r="K9" s="560" t="s">
        <v>143</v>
      </c>
      <c r="L9" s="589" t="s">
        <v>77</v>
      </c>
      <c r="M9" s="590"/>
      <c r="N9" s="591"/>
    </row>
    <row r="10" spans="2:14" ht="28.5" customHeight="1">
      <c r="B10" s="609"/>
      <c r="C10" s="611"/>
      <c r="D10" s="561"/>
      <c r="E10" s="561"/>
      <c r="F10" s="561"/>
      <c r="G10" s="561"/>
      <c r="H10" s="561"/>
      <c r="I10" s="561"/>
      <c r="J10" s="561"/>
      <c r="K10" s="561"/>
      <c r="L10" s="592"/>
      <c r="M10" s="593"/>
      <c r="N10" s="594"/>
    </row>
    <row r="11" spans="2:14" ht="12.75" customHeight="1">
      <c r="B11" s="556">
        <v>1</v>
      </c>
      <c r="C11" s="140" t="s">
        <v>181</v>
      </c>
      <c r="D11" s="36"/>
      <c r="E11" s="33"/>
      <c r="F11" s="33"/>
      <c r="G11" s="33"/>
      <c r="H11" s="33"/>
      <c r="I11" s="33"/>
      <c r="J11" s="33"/>
      <c r="K11" s="33"/>
      <c r="L11" s="599"/>
      <c r="M11" s="600"/>
      <c r="N11" s="601"/>
    </row>
    <row r="12" spans="2:14" ht="12.75" customHeight="1">
      <c r="B12" s="556">
        <v>2</v>
      </c>
      <c r="C12" s="105" t="s">
        <v>568</v>
      </c>
      <c r="D12" s="104">
        <v>292454107</v>
      </c>
      <c r="E12" s="39">
        <v>117793345</v>
      </c>
      <c r="F12" s="39">
        <v>88102997</v>
      </c>
      <c r="G12" s="39">
        <v>14423182</v>
      </c>
      <c r="H12" s="39">
        <v>238524</v>
      </c>
      <c r="I12" s="39">
        <v>1321900</v>
      </c>
      <c r="J12" s="39">
        <v>963085</v>
      </c>
      <c r="K12" s="39">
        <v>173320720</v>
      </c>
      <c r="L12" s="579">
        <f>SUM(D12:K12)</f>
        <v>688617860</v>
      </c>
      <c r="M12" s="580"/>
      <c r="N12" s="581"/>
    </row>
    <row r="13" spans="2:14" ht="12.75" customHeight="1">
      <c r="B13" s="556">
        <v>3</v>
      </c>
      <c r="C13" s="47" t="s">
        <v>564</v>
      </c>
      <c r="D13" s="106">
        <v>235290066</v>
      </c>
      <c r="E13" s="107">
        <v>0</v>
      </c>
      <c r="F13" s="107">
        <v>77655000</v>
      </c>
      <c r="G13" s="107">
        <v>10706000</v>
      </c>
      <c r="H13" s="107">
        <v>0</v>
      </c>
      <c r="I13" s="107">
        <v>2333000</v>
      </c>
      <c r="J13" s="107">
        <v>11244000</v>
      </c>
      <c r="K13" s="107">
        <v>171450860</v>
      </c>
      <c r="L13" s="564">
        <f>SUM(D13:K13)</f>
        <v>508678926</v>
      </c>
      <c r="M13" s="565"/>
      <c r="N13" s="587"/>
    </row>
    <row r="14" spans="2:14" ht="12.75" customHeight="1">
      <c r="B14" s="556">
        <v>4</v>
      </c>
      <c r="C14" s="47" t="s">
        <v>565</v>
      </c>
      <c r="D14" s="106">
        <v>299557544</v>
      </c>
      <c r="E14" s="107">
        <v>308622580</v>
      </c>
      <c r="F14" s="107">
        <v>100201262</v>
      </c>
      <c r="G14" s="107">
        <v>13451990</v>
      </c>
      <c r="H14" s="107">
        <v>0</v>
      </c>
      <c r="I14" s="107">
        <v>351069</v>
      </c>
      <c r="J14" s="107">
        <v>3674280</v>
      </c>
      <c r="K14" s="107">
        <v>183108279</v>
      </c>
      <c r="L14" s="564">
        <f>SUM(D14:K14)</f>
        <v>908967004</v>
      </c>
      <c r="M14" s="565"/>
      <c r="N14" s="566"/>
    </row>
    <row r="15" spans="2:14" ht="12.75" customHeight="1">
      <c r="B15" s="556">
        <v>5</v>
      </c>
      <c r="C15" s="47" t="s">
        <v>566</v>
      </c>
      <c r="D15" s="108">
        <v>299557544</v>
      </c>
      <c r="E15" s="109">
        <v>299688998</v>
      </c>
      <c r="F15" s="109">
        <v>100188462</v>
      </c>
      <c r="G15" s="109">
        <v>11292052</v>
      </c>
      <c r="H15" s="109">
        <v>0</v>
      </c>
      <c r="I15" s="109">
        <v>142125</v>
      </c>
      <c r="J15" s="109">
        <v>2910789</v>
      </c>
      <c r="K15" s="109">
        <v>192159929</v>
      </c>
      <c r="L15" s="564">
        <f>SUM(D15:K15)</f>
        <v>905939899</v>
      </c>
      <c r="M15" s="565"/>
      <c r="N15" s="566"/>
    </row>
    <row r="16" spans="2:14" ht="12.75" customHeight="1">
      <c r="B16" s="556">
        <v>6</v>
      </c>
      <c r="C16" s="47" t="s">
        <v>111</v>
      </c>
      <c r="D16" s="256">
        <f>D15/D14*100</f>
        <v>100</v>
      </c>
      <c r="E16" s="256">
        <f aca="true" t="shared" si="0" ref="E16:J16">E15/E14*100</f>
        <v>97.1053375290946</v>
      </c>
      <c r="F16" s="256">
        <f t="shared" si="0"/>
        <v>99.98722570979196</v>
      </c>
      <c r="G16" s="256">
        <f t="shared" si="0"/>
        <v>83.94335707951018</v>
      </c>
      <c r="H16" s="256" t="e">
        <f t="shared" si="0"/>
        <v>#DIV/0!</v>
      </c>
      <c r="I16" s="256">
        <f t="shared" si="0"/>
        <v>40.48349469762355</v>
      </c>
      <c r="J16" s="256">
        <f t="shared" si="0"/>
        <v>79.22066364022339</v>
      </c>
      <c r="K16" s="256">
        <f>K15/K14*100</f>
        <v>104.94333191783207</v>
      </c>
      <c r="L16" s="602">
        <f>L15/L14*100</f>
        <v>99.66697305989338</v>
      </c>
      <c r="M16" s="603"/>
      <c r="N16" s="604"/>
    </row>
    <row r="17" spans="2:14" ht="12.75" customHeight="1">
      <c r="B17" s="556">
        <v>7</v>
      </c>
      <c r="C17" s="138" t="s">
        <v>33</v>
      </c>
      <c r="D17" s="113"/>
      <c r="E17" s="102"/>
      <c r="F17" s="102"/>
      <c r="G17" s="114"/>
      <c r="H17" s="102"/>
      <c r="I17" s="102"/>
      <c r="J17" s="102"/>
      <c r="K17" s="102"/>
      <c r="L17" s="567"/>
      <c r="M17" s="568"/>
      <c r="N17" s="569"/>
    </row>
    <row r="18" spans="2:14" ht="12.75" customHeight="1">
      <c r="B18" s="556">
        <v>8</v>
      </c>
      <c r="C18" s="105" t="s">
        <v>568</v>
      </c>
      <c r="D18" s="111">
        <f>D24+D30+D36+D42</f>
        <v>753581</v>
      </c>
      <c r="E18" s="111">
        <f aca="true" t="shared" si="1" ref="E18:K18">E24+E30+E36+E42</f>
        <v>0</v>
      </c>
      <c r="F18" s="111">
        <f t="shared" si="1"/>
        <v>0</v>
      </c>
      <c r="G18" s="111">
        <f t="shared" si="1"/>
        <v>33343353</v>
      </c>
      <c r="H18" s="111">
        <f t="shared" si="1"/>
        <v>0</v>
      </c>
      <c r="I18" s="111">
        <f t="shared" si="1"/>
        <v>2900000</v>
      </c>
      <c r="J18" s="111">
        <f t="shared" si="1"/>
        <v>0</v>
      </c>
      <c r="K18" s="111">
        <f t="shared" si="1"/>
        <v>188796621</v>
      </c>
      <c r="L18" s="567">
        <f>SUM(D18:K18)</f>
        <v>225793555</v>
      </c>
      <c r="M18" s="568"/>
      <c r="N18" s="569"/>
    </row>
    <row r="19" spans="2:14" ht="12.75" customHeight="1">
      <c r="B19" s="556">
        <v>9</v>
      </c>
      <c r="C19" s="47" t="s">
        <v>564</v>
      </c>
      <c r="D19" s="115"/>
      <c r="E19" s="116"/>
      <c r="F19" s="116"/>
      <c r="G19" s="112">
        <v>35154</v>
      </c>
      <c r="H19" s="112"/>
      <c r="I19" s="112"/>
      <c r="J19" s="112"/>
      <c r="K19" s="112">
        <v>177276</v>
      </c>
      <c r="L19" s="570">
        <f>SUM(D19:K19)</f>
        <v>212430</v>
      </c>
      <c r="M19" s="571"/>
      <c r="N19" s="572"/>
    </row>
    <row r="20" spans="2:14" ht="12.75" customHeight="1">
      <c r="B20" s="556">
        <v>10</v>
      </c>
      <c r="C20" s="47" t="s">
        <v>565</v>
      </c>
      <c r="D20" s="106">
        <f>D26+D32+D38+D44</f>
        <v>0</v>
      </c>
      <c r="E20" s="106">
        <f aca="true" t="shared" si="2" ref="E20:K20">E26+E32+E38+E44</f>
        <v>0</v>
      </c>
      <c r="F20" s="106">
        <f t="shared" si="2"/>
        <v>0</v>
      </c>
      <c r="G20" s="106">
        <f t="shared" si="2"/>
        <v>31363208</v>
      </c>
      <c r="H20" s="106">
        <f t="shared" si="2"/>
        <v>0</v>
      </c>
      <c r="I20" s="106">
        <f t="shared" si="2"/>
        <v>0</v>
      </c>
      <c r="J20" s="106">
        <f t="shared" si="2"/>
        <v>0</v>
      </c>
      <c r="K20" s="106">
        <f t="shared" si="2"/>
        <v>227775321</v>
      </c>
      <c r="L20" s="570">
        <f>SUM(D20:K20)</f>
        <v>259138529</v>
      </c>
      <c r="M20" s="571"/>
      <c r="N20" s="613"/>
    </row>
    <row r="21" spans="2:14" ht="12.75" customHeight="1">
      <c r="B21" s="556">
        <v>11</v>
      </c>
      <c r="C21" s="47" t="s">
        <v>566</v>
      </c>
      <c r="D21" s="115">
        <f>D27+D33+D39+D45</f>
        <v>0</v>
      </c>
      <c r="E21" s="115">
        <f aca="true" t="shared" si="3" ref="E21:J21">E27+E33+E39+E45</f>
        <v>0</v>
      </c>
      <c r="F21" s="115">
        <f t="shared" si="3"/>
        <v>0</v>
      </c>
      <c r="G21" s="115">
        <f>G27+G33+G39+G45</f>
        <v>31308208</v>
      </c>
      <c r="H21" s="115">
        <f t="shared" si="3"/>
        <v>0</v>
      </c>
      <c r="I21" s="115">
        <f t="shared" si="3"/>
        <v>0</v>
      </c>
      <c r="J21" s="115">
        <f t="shared" si="3"/>
        <v>0</v>
      </c>
      <c r="K21" s="115">
        <f>K27+K33+K39+K45</f>
        <v>210567095</v>
      </c>
      <c r="L21" s="614">
        <f>SUM(D21:K21)</f>
        <v>241875303</v>
      </c>
      <c r="M21" s="615"/>
      <c r="N21" s="616"/>
    </row>
    <row r="22" spans="2:14" ht="12.75" customHeight="1">
      <c r="B22" s="556">
        <v>12</v>
      </c>
      <c r="C22" s="47" t="s">
        <v>111</v>
      </c>
      <c r="D22" s="115"/>
      <c r="E22" s="116"/>
      <c r="F22" s="116"/>
      <c r="G22" s="255">
        <f>G21/G20*100</f>
        <v>99.82463528603324</v>
      </c>
      <c r="H22" s="255"/>
      <c r="I22" s="255"/>
      <c r="J22" s="255"/>
      <c r="K22" s="255">
        <f>K21/K20*100</f>
        <v>92.44508758699104</v>
      </c>
      <c r="L22" s="602">
        <f>L21/L20*100</f>
        <v>93.33822489977938</v>
      </c>
      <c r="M22" s="603"/>
      <c r="N22" s="604"/>
    </row>
    <row r="23" spans="2:14" ht="12.75" customHeight="1">
      <c r="B23" s="556">
        <v>13</v>
      </c>
      <c r="C23" s="139" t="s">
        <v>184</v>
      </c>
      <c r="D23" s="116"/>
      <c r="E23" s="102"/>
      <c r="F23" s="102"/>
      <c r="G23" s="102"/>
      <c r="H23" s="102"/>
      <c r="I23" s="102"/>
      <c r="J23" s="102"/>
      <c r="K23" s="102"/>
      <c r="L23" s="567"/>
      <c r="M23" s="568"/>
      <c r="N23" s="569"/>
    </row>
    <row r="24" spans="2:14" ht="12.75" customHeight="1">
      <c r="B24" s="556">
        <v>14</v>
      </c>
      <c r="C24" s="105" t="s">
        <v>568</v>
      </c>
      <c r="D24" s="111">
        <v>753581</v>
      </c>
      <c r="E24" s="111"/>
      <c r="F24" s="111"/>
      <c r="G24" s="111">
        <v>1996602</v>
      </c>
      <c r="H24" s="111"/>
      <c r="I24" s="111"/>
      <c r="J24" s="111"/>
      <c r="K24" s="111">
        <v>46413226</v>
      </c>
      <c r="L24" s="579">
        <f>SUM(D24:K24)</f>
        <v>49163409</v>
      </c>
      <c r="M24" s="580"/>
      <c r="N24" s="581"/>
    </row>
    <row r="25" spans="2:14" ht="12.75" customHeight="1">
      <c r="B25" s="556">
        <v>15</v>
      </c>
      <c r="C25" s="47" t="s">
        <v>564</v>
      </c>
      <c r="D25" s="106"/>
      <c r="E25" s="112"/>
      <c r="F25" s="112"/>
      <c r="G25" s="112">
        <v>52000</v>
      </c>
      <c r="H25" s="112"/>
      <c r="I25" s="112"/>
      <c r="J25" s="112"/>
      <c r="K25" s="112">
        <v>60869400</v>
      </c>
      <c r="L25" s="564">
        <f>SUM(D25:K25)</f>
        <v>60921400</v>
      </c>
      <c r="M25" s="565"/>
      <c r="N25" s="587"/>
    </row>
    <row r="26" spans="2:14" ht="12.75" customHeight="1">
      <c r="B26" s="556">
        <v>16</v>
      </c>
      <c r="C26" s="47" t="s">
        <v>565</v>
      </c>
      <c r="D26" s="106"/>
      <c r="E26" s="110"/>
      <c r="F26" s="112"/>
      <c r="G26" s="112">
        <v>820285</v>
      </c>
      <c r="H26" s="112"/>
      <c r="I26" s="112"/>
      <c r="J26" s="112"/>
      <c r="K26" s="112">
        <v>62064047</v>
      </c>
      <c r="L26" s="564">
        <f>SUM(D26:K26)</f>
        <v>62884332</v>
      </c>
      <c r="M26" s="565"/>
      <c r="N26" s="566"/>
    </row>
    <row r="27" spans="2:14" ht="12.75" customHeight="1">
      <c r="B27" s="556">
        <v>17</v>
      </c>
      <c r="C27" s="47" t="s">
        <v>566</v>
      </c>
      <c r="D27" s="108"/>
      <c r="E27" s="110"/>
      <c r="F27" s="110"/>
      <c r="G27" s="110">
        <v>820285</v>
      </c>
      <c r="H27" s="110"/>
      <c r="I27" s="110"/>
      <c r="J27" s="110"/>
      <c r="K27" s="110">
        <v>55534267</v>
      </c>
      <c r="L27" s="576">
        <f>SUM(D27:K27)</f>
        <v>56354552</v>
      </c>
      <c r="M27" s="577"/>
      <c r="N27" s="578"/>
    </row>
    <row r="28" spans="2:14" ht="12.75" customHeight="1">
      <c r="B28" s="556">
        <v>18</v>
      </c>
      <c r="C28" s="47" t="s">
        <v>111</v>
      </c>
      <c r="D28" s="108">
        <v>0</v>
      </c>
      <c r="E28" s="108"/>
      <c r="F28" s="110"/>
      <c r="G28" s="255">
        <f>G27/G26*100</f>
        <v>100</v>
      </c>
      <c r="H28" s="255"/>
      <c r="I28" s="255"/>
      <c r="J28" s="255"/>
      <c r="K28" s="255">
        <f>K27/K26*100</f>
        <v>89.4789651728641</v>
      </c>
      <c r="L28" s="557">
        <f>L27/L26*100</f>
        <v>89.61620519400604</v>
      </c>
      <c r="M28" s="558"/>
      <c r="N28" s="588"/>
    </row>
    <row r="29" spans="2:14" ht="12.75" customHeight="1">
      <c r="B29" s="556">
        <v>19</v>
      </c>
      <c r="C29" s="138" t="s">
        <v>180</v>
      </c>
      <c r="D29" s="117"/>
      <c r="E29" s="102"/>
      <c r="F29" s="102"/>
      <c r="G29" s="102"/>
      <c r="H29" s="102"/>
      <c r="I29" s="102"/>
      <c r="J29" s="102"/>
      <c r="K29" s="102"/>
      <c r="L29" s="579">
        <f>SUM(D29:K29)</f>
        <v>0</v>
      </c>
      <c r="M29" s="580"/>
      <c r="N29" s="581"/>
    </row>
    <row r="30" spans="2:14" ht="12.75" customHeight="1">
      <c r="B30" s="556">
        <v>20</v>
      </c>
      <c r="C30" s="105" t="s">
        <v>568</v>
      </c>
      <c r="D30" s="111"/>
      <c r="E30" s="111"/>
      <c r="F30" s="111"/>
      <c r="G30" s="111">
        <v>28669344</v>
      </c>
      <c r="H30" s="111"/>
      <c r="I30" s="111"/>
      <c r="J30" s="111"/>
      <c r="K30" s="111">
        <v>44517073</v>
      </c>
      <c r="L30" s="579">
        <f>SUM(D30:K30)</f>
        <v>73186417</v>
      </c>
      <c r="M30" s="580"/>
      <c r="N30" s="581"/>
    </row>
    <row r="31" spans="2:14" ht="12.75" customHeight="1">
      <c r="B31" s="556">
        <v>21</v>
      </c>
      <c r="C31" s="47" t="s">
        <v>564</v>
      </c>
      <c r="D31" s="106"/>
      <c r="E31" s="112"/>
      <c r="F31" s="112"/>
      <c r="G31" s="112">
        <v>30429100</v>
      </c>
      <c r="H31" s="112"/>
      <c r="I31" s="112"/>
      <c r="J31" s="112"/>
      <c r="K31" s="112">
        <v>55028800</v>
      </c>
      <c r="L31" s="564">
        <f>SUM(D31:K31)</f>
        <v>85457900</v>
      </c>
      <c r="M31" s="565"/>
      <c r="N31" s="587"/>
    </row>
    <row r="32" spans="2:14" ht="12.75" customHeight="1">
      <c r="B32" s="556">
        <v>22</v>
      </c>
      <c r="C32" s="47" t="s">
        <v>565</v>
      </c>
      <c r="D32" s="106"/>
      <c r="E32" s="112"/>
      <c r="F32" s="112"/>
      <c r="G32" s="112">
        <v>28303431</v>
      </c>
      <c r="H32" s="112"/>
      <c r="I32" s="112"/>
      <c r="J32" s="112"/>
      <c r="K32" s="112">
        <v>56799887</v>
      </c>
      <c r="L32" s="564">
        <f>SUM(D32:K32)</f>
        <v>85103318</v>
      </c>
      <c r="M32" s="565"/>
      <c r="N32" s="566"/>
    </row>
    <row r="33" spans="2:14" ht="12.75" customHeight="1">
      <c r="B33" s="556">
        <v>23</v>
      </c>
      <c r="C33" s="47" t="s">
        <v>566</v>
      </c>
      <c r="D33" s="108"/>
      <c r="E33" s="110"/>
      <c r="F33" s="110"/>
      <c r="G33" s="110">
        <v>28303431</v>
      </c>
      <c r="H33" s="110"/>
      <c r="I33" s="110"/>
      <c r="J33" s="110"/>
      <c r="K33" s="110">
        <v>50170781</v>
      </c>
      <c r="L33" s="576">
        <f>SUM(D33:K33)</f>
        <v>78474212</v>
      </c>
      <c r="M33" s="577"/>
      <c r="N33" s="578"/>
    </row>
    <row r="34" spans="2:14" ht="12.75" customHeight="1">
      <c r="B34" s="556">
        <v>24</v>
      </c>
      <c r="C34" s="47" t="s">
        <v>111</v>
      </c>
      <c r="D34" s="256"/>
      <c r="E34" s="255"/>
      <c r="F34" s="255"/>
      <c r="G34" s="255">
        <f>G33/G32*100</f>
        <v>100</v>
      </c>
      <c r="H34" s="255"/>
      <c r="I34" s="255"/>
      <c r="J34" s="255"/>
      <c r="K34" s="255">
        <f>K33/K32*100</f>
        <v>88.32901551371044</v>
      </c>
      <c r="L34" s="557">
        <f>L33/L32*100</f>
        <v>92.21051992355926</v>
      </c>
      <c r="M34" s="558"/>
      <c r="N34" s="559"/>
    </row>
    <row r="35" spans="2:14" ht="12.75" customHeight="1">
      <c r="B35" s="556">
        <v>25</v>
      </c>
      <c r="C35" s="136" t="s">
        <v>182</v>
      </c>
      <c r="D35" s="108"/>
      <c r="E35" s="110"/>
      <c r="F35" s="110"/>
      <c r="G35" s="110"/>
      <c r="H35" s="110"/>
      <c r="I35" s="110"/>
      <c r="J35" s="110"/>
      <c r="K35" s="110"/>
      <c r="L35" s="576"/>
      <c r="M35" s="577"/>
      <c r="N35" s="578"/>
    </row>
    <row r="36" spans="2:14" ht="12.75" customHeight="1">
      <c r="B36" s="556">
        <v>26</v>
      </c>
      <c r="C36" s="105" t="s">
        <v>568</v>
      </c>
      <c r="D36" s="106"/>
      <c r="E36" s="112"/>
      <c r="F36" s="112"/>
      <c r="G36" s="112">
        <v>2572218</v>
      </c>
      <c r="H36" s="112"/>
      <c r="I36" s="112">
        <v>2900000</v>
      </c>
      <c r="J36" s="112"/>
      <c r="K36" s="112">
        <v>18439896</v>
      </c>
      <c r="L36" s="564">
        <f aca="true" t="shared" si="4" ref="L36:L44">SUM(D36:K36)</f>
        <v>23912114</v>
      </c>
      <c r="M36" s="565"/>
      <c r="N36" s="566"/>
    </row>
    <row r="37" spans="2:14" ht="12.75" customHeight="1">
      <c r="B37" s="556">
        <v>27</v>
      </c>
      <c r="C37" s="47" t="s">
        <v>564</v>
      </c>
      <c r="D37" s="106"/>
      <c r="E37" s="112"/>
      <c r="F37" s="112"/>
      <c r="G37" s="112">
        <v>1500000</v>
      </c>
      <c r="H37" s="112"/>
      <c r="I37" s="112"/>
      <c r="J37" s="112"/>
      <c r="K37" s="112">
        <v>16937500</v>
      </c>
      <c r="L37" s="564">
        <f t="shared" si="4"/>
        <v>18437500</v>
      </c>
      <c r="M37" s="565"/>
      <c r="N37" s="566"/>
    </row>
    <row r="38" spans="2:14" ht="12.75" customHeight="1">
      <c r="B38" s="556">
        <v>28</v>
      </c>
      <c r="C38" s="47" t="s">
        <v>565</v>
      </c>
      <c r="D38" s="106"/>
      <c r="E38" s="112"/>
      <c r="F38" s="112"/>
      <c r="G38" s="112">
        <v>2211126</v>
      </c>
      <c r="H38" s="112"/>
      <c r="I38" s="112"/>
      <c r="J38" s="112"/>
      <c r="K38" s="112">
        <v>19712004</v>
      </c>
      <c r="L38" s="564">
        <f t="shared" si="4"/>
        <v>21923130</v>
      </c>
      <c r="M38" s="565"/>
      <c r="N38" s="566"/>
    </row>
    <row r="39" spans="2:14" ht="12.75" customHeight="1">
      <c r="B39" s="556">
        <v>29</v>
      </c>
      <c r="C39" s="47" t="s">
        <v>566</v>
      </c>
      <c r="D39" s="108"/>
      <c r="E39" s="110"/>
      <c r="F39" s="110"/>
      <c r="G39" s="110">
        <v>2156126</v>
      </c>
      <c r="H39" s="110"/>
      <c r="I39" s="110"/>
      <c r="J39" s="110"/>
      <c r="K39" s="110">
        <v>19441002</v>
      </c>
      <c r="L39" s="576">
        <f t="shared" si="4"/>
        <v>21597128</v>
      </c>
      <c r="M39" s="577"/>
      <c r="N39" s="578"/>
    </row>
    <row r="40" spans="2:14" ht="12.75" customHeight="1">
      <c r="B40" s="556">
        <v>30</v>
      </c>
      <c r="C40" s="47" t="s">
        <v>111</v>
      </c>
      <c r="D40" s="108"/>
      <c r="E40" s="110"/>
      <c r="F40" s="110"/>
      <c r="G40" s="255">
        <f>G39/G38*100</f>
        <v>97.5125795635346</v>
      </c>
      <c r="H40" s="255"/>
      <c r="I40" s="255"/>
      <c r="J40" s="255"/>
      <c r="K40" s="255">
        <f>K39/K38*100</f>
        <v>98.6251930549527</v>
      </c>
      <c r="L40" s="557">
        <f>L39/L38*100</f>
        <v>98.51297693349444</v>
      </c>
      <c r="M40" s="558"/>
      <c r="N40" s="559"/>
    </row>
    <row r="41" spans="2:14" ht="12.75" customHeight="1">
      <c r="B41" s="556">
        <v>31</v>
      </c>
      <c r="C41" s="136" t="s">
        <v>183</v>
      </c>
      <c r="D41" s="108"/>
      <c r="E41" s="110"/>
      <c r="F41" s="110"/>
      <c r="G41" s="110"/>
      <c r="H41" s="110"/>
      <c r="I41" s="110"/>
      <c r="J41" s="110"/>
      <c r="K41" s="110"/>
      <c r="L41" s="576"/>
      <c r="M41" s="577"/>
      <c r="N41" s="578"/>
    </row>
    <row r="42" spans="2:14" ht="12.75" customHeight="1">
      <c r="B42" s="556">
        <v>32</v>
      </c>
      <c r="C42" s="105" t="s">
        <v>568</v>
      </c>
      <c r="D42" s="108"/>
      <c r="E42" s="112"/>
      <c r="F42" s="112"/>
      <c r="G42" s="112">
        <v>105189</v>
      </c>
      <c r="H42" s="112"/>
      <c r="I42" s="112"/>
      <c r="J42" s="112"/>
      <c r="K42" s="112">
        <v>79426426</v>
      </c>
      <c r="L42" s="564">
        <f t="shared" si="4"/>
        <v>79531615</v>
      </c>
      <c r="M42" s="565"/>
      <c r="N42" s="566"/>
    </row>
    <row r="43" spans="2:14" ht="12.75" customHeight="1">
      <c r="B43" s="556">
        <v>33</v>
      </c>
      <c r="C43" s="47" t="s">
        <v>564</v>
      </c>
      <c r="D43" s="108"/>
      <c r="E43" s="112"/>
      <c r="F43" s="112"/>
      <c r="G43" s="112"/>
      <c r="H43" s="112"/>
      <c r="I43" s="112"/>
      <c r="J43" s="112"/>
      <c r="K43" s="112">
        <v>83556500</v>
      </c>
      <c r="L43" s="564">
        <f t="shared" si="4"/>
        <v>83556500</v>
      </c>
      <c r="M43" s="565"/>
      <c r="N43" s="566"/>
    </row>
    <row r="44" spans="2:14" ht="12.75" customHeight="1">
      <c r="B44" s="556">
        <v>34</v>
      </c>
      <c r="C44" s="47" t="s">
        <v>565</v>
      </c>
      <c r="D44" s="108"/>
      <c r="E44" s="112"/>
      <c r="F44" s="112"/>
      <c r="G44" s="112">
        <v>28366</v>
      </c>
      <c r="H44" s="112"/>
      <c r="I44" s="112"/>
      <c r="J44" s="112"/>
      <c r="K44" s="112">
        <v>89199383</v>
      </c>
      <c r="L44" s="564">
        <f t="shared" si="4"/>
        <v>89227749</v>
      </c>
      <c r="M44" s="565"/>
      <c r="N44" s="566"/>
    </row>
    <row r="45" spans="2:14" ht="12.75" customHeight="1">
      <c r="B45" s="556">
        <v>35</v>
      </c>
      <c r="C45" s="47" t="s">
        <v>566</v>
      </c>
      <c r="D45" s="108"/>
      <c r="E45" s="110"/>
      <c r="F45" s="110"/>
      <c r="G45" s="110">
        <v>28366</v>
      </c>
      <c r="H45" s="110"/>
      <c r="I45" s="110"/>
      <c r="J45" s="110"/>
      <c r="K45" s="110">
        <v>85421045</v>
      </c>
      <c r="L45" s="576">
        <f>SUM(D45:K45)</f>
        <v>85449411</v>
      </c>
      <c r="M45" s="577"/>
      <c r="N45" s="578"/>
    </row>
    <row r="46" spans="2:14" ht="12.75" customHeight="1">
      <c r="B46" s="556">
        <v>36</v>
      </c>
      <c r="C46" s="47" t="s">
        <v>111</v>
      </c>
      <c r="D46" s="108"/>
      <c r="E46" s="110"/>
      <c r="F46" s="110"/>
      <c r="G46" s="255">
        <f>G45/G44*100</f>
        <v>100</v>
      </c>
      <c r="H46" s="255"/>
      <c r="I46" s="255"/>
      <c r="J46" s="255"/>
      <c r="K46" s="255">
        <f>K45/K44*100</f>
        <v>95.76416576782823</v>
      </c>
      <c r="L46" s="602">
        <f>L45/L44*100</f>
        <v>95.76551236319992</v>
      </c>
      <c r="M46" s="603"/>
      <c r="N46" s="612"/>
    </row>
    <row r="47" spans="2:14" ht="12.75" customHeight="1">
      <c r="B47" s="556">
        <v>37</v>
      </c>
      <c r="C47" s="137" t="s">
        <v>34</v>
      </c>
      <c r="D47" s="116"/>
      <c r="E47" s="102"/>
      <c r="F47" s="102"/>
      <c r="G47" s="102"/>
      <c r="H47" s="102"/>
      <c r="I47" s="102"/>
      <c r="J47" s="102"/>
      <c r="K47" s="102"/>
      <c r="L47" s="567"/>
      <c r="M47" s="568"/>
      <c r="N47" s="569"/>
    </row>
    <row r="48" spans="2:14" ht="12.75" customHeight="1">
      <c r="B48" s="556">
        <v>38</v>
      </c>
      <c r="C48" s="34" t="s">
        <v>568</v>
      </c>
      <c r="D48" s="257">
        <f>D18+D12</f>
        <v>293207688</v>
      </c>
      <c r="E48" s="257">
        <f aca="true" t="shared" si="5" ref="D48:K50">E18+E12</f>
        <v>117793345</v>
      </c>
      <c r="F48" s="257">
        <f t="shared" si="5"/>
        <v>88102997</v>
      </c>
      <c r="G48" s="257">
        <f t="shared" si="5"/>
        <v>47766535</v>
      </c>
      <c r="H48" s="257">
        <f t="shared" si="5"/>
        <v>238524</v>
      </c>
      <c r="I48" s="257">
        <f t="shared" si="5"/>
        <v>4221900</v>
      </c>
      <c r="J48" s="257">
        <f t="shared" si="5"/>
        <v>963085</v>
      </c>
      <c r="K48" s="257">
        <f t="shared" si="5"/>
        <v>362117341</v>
      </c>
      <c r="L48" s="582">
        <f>SUM(D48:K48)</f>
        <v>914411415</v>
      </c>
      <c r="M48" s="583"/>
      <c r="N48" s="584"/>
    </row>
    <row r="49" spans="2:14" ht="12.75" customHeight="1">
      <c r="B49" s="556">
        <v>39</v>
      </c>
      <c r="C49" s="47" t="s">
        <v>564</v>
      </c>
      <c r="D49" s="257">
        <f t="shared" si="5"/>
        <v>235290066</v>
      </c>
      <c r="E49" s="257">
        <f t="shared" si="5"/>
        <v>0</v>
      </c>
      <c r="F49" s="257">
        <f t="shared" si="5"/>
        <v>77655000</v>
      </c>
      <c r="G49" s="257">
        <f t="shared" si="5"/>
        <v>10741154</v>
      </c>
      <c r="H49" s="257">
        <f t="shared" si="5"/>
        <v>0</v>
      </c>
      <c r="I49" s="257">
        <f t="shared" si="5"/>
        <v>2333000</v>
      </c>
      <c r="J49" s="257">
        <f t="shared" si="5"/>
        <v>11244000</v>
      </c>
      <c r="K49" s="257">
        <f t="shared" si="5"/>
        <v>171628136</v>
      </c>
      <c r="L49" s="582">
        <f>SUM(D49:K49)</f>
        <v>508891356</v>
      </c>
      <c r="M49" s="583"/>
      <c r="N49" s="584"/>
    </row>
    <row r="50" spans="2:14" ht="12.75" customHeight="1">
      <c r="B50" s="556">
        <v>40</v>
      </c>
      <c r="C50" s="47" t="s">
        <v>565</v>
      </c>
      <c r="D50" s="257">
        <f>D20+D14</f>
        <v>299557544</v>
      </c>
      <c r="E50" s="257">
        <f t="shared" si="5"/>
        <v>308622580</v>
      </c>
      <c r="F50" s="257">
        <f t="shared" si="5"/>
        <v>100201262</v>
      </c>
      <c r="G50" s="257">
        <f t="shared" si="5"/>
        <v>44815198</v>
      </c>
      <c r="H50" s="257">
        <f t="shared" si="5"/>
        <v>0</v>
      </c>
      <c r="I50" s="257">
        <f t="shared" si="5"/>
        <v>351069</v>
      </c>
      <c r="J50" s="257">
        <f>J20+J14</f>
        <v>3674280</v>
      </c>
      <c r="K50" s="257">
        <f t="shared" si="5"/>
        <v>410883600</v>
      </c>
      <c r="L50" s="582">
        <f>SUM(D50:K50)</f>
        <v>1168105533</v>
      </c>
      <c r="M50" s="583"/>
      <c r="N50" s="584"/>
    </row>
    <row r="51" spans="2:14" ht="12.75" customHeight="1">
      <c r="B51" s="556">
        <v>41</v>
      </c>
      <c r="C51" s="132" t="s">
        <v>566</v>
      </c>
      <c r="D51" s="257">
        <f>D21+D15</f>
        <v>299557544</v>
      </c>
      <c r="E51" s="257">
        <f aca="true" t="shared" si="6" ref="E51:K51">E21+E15</f>
        <v>299688998</v>
      </c>
      <c r="F51" s="257">
        <f>F21+F15</f>
        <v>100188462</v>
      </c>
      <c r="G51" s="257">
        <f>G21+G15</f>
        <v>42600260</v>
      </c>
      <c r="H51" s="257">
        <f t="shared" si="6"/>
        <v>0</v>
      </c>
      <c r="I51" s="257">
        <f t="shared" si="6"/>
        <v>142125</v>
      </c>
      <c r="J51" s="257">
        <f t="shared" si="6"/>
        <v>2910789</v>
      </c>
      <c r="K51" s="257">
        <f t="shared" si="6"/>
        <v>402727024</v>
      </c>
      <c r="L51" s="582">
        <f>SUM(D51:K51)</f>
        <v>1147815202</v>
      </c>
      <c r="M51" s="583"/>
      <c r="N51" s="584"/>
    </row>
    <row r="52" spans="2:14" ht="12.75" customHeight="1">
      <c r="B52" s="556">
        <v>42</v>
      </c>
      <c r="C52" s="132" t="s">
        <v>111</v>
      </c>
      <c r="D52" s="258">
        <f>D51/D50*100</f>
        <v>100</v>
      </c>
      <c r="E52" s="258">
        <f aca="true" t="shared" si="7" ref="E52:K52">E51/E50*100</f>
        <v>97.1053375290946</v>
      </c>
      <c r="F52" s="258">
        <f t="shared" si="7"/>
        <v>99.98722570979196</v>
      </c>
      <c r="G52" s="258">
        <f t="shared" si="7"/>
        <v>95.05761862303945</v>
      </c>
      <c r="H52" s="258" t="e">
        <f t="shared" si="7"/>
        <v>#DIV/0!</v>
      </c>
      <c r="I52" s="258">
        <f t="shared" si="7"/>
        <v>40.48349469762355</v>
      </c>
      <c r="J52" s="258"/>
      <c r="K52" s="258">
        <f t="shared" si="7"/>
        <v>98.01486941800549</v>
      </c>
      <c r="L52" s="573">
        <f>L51/L50*100</f>
        <v>98.262971073522</v>
      </c>
      <c r="M52" s="574"/>
      <c r="N52" s="575"/>
    </row>
    <row r="53" spans="2:14" ht="12.75" customHeight="1">
      <c r="B53" s="28"/>
      <c r="C53" s="129"/>
      <c r="D53" s="495"/>
      <c r="E53" s="495"/>
      <c r="F53" s="495"/>
      <c r="G53" s="495"/>
      <c r="H53" s="495"/>
      <c r="I53" s="495"/>
      <c r="J53" s="495"/>
      <c r="K53" s="495"/>
      <c r="L53" s="496"/>
      <c r="M53" s="496"/>
      <c r="N53" s="496"/>
    </row>
    <row r="54" spans="2:14" ht="12.75" customHeight="1">
      <c r="B54" s="28"/>
      <c r="C54" s="129"/>
      <c r="D54" s="495"/>
      <c r="E54" s="495"/>
      <c r="F54" s="495"/>
      <c r="G54" s="495"/>
      <c r="H54" s="495"/>
      <c r="I54" s="495"/>
      <c r="J54" s="495"/>
      <c r="K54" s="495"/>
      <c r="L54" s="496"/>
      <c r="M54" s="496"/>
      <c r="N54" s="496"/>
    </row>
    <row r="55" spans="2:14" ht="12.75" customHeight="1">
      <c r="B55" s="28"/>
      <c r="C55" s="129"/>
      <c r="D55" s="130"/>
      <c r="E55" s="130"/>
      <c r="F55" s="130"/>
      <c r="G55" s="130"/>
      <c r="H55" s="130"/>
      <c r="I55" s="130"/>
      <c r="J55" s="130"/>
      <c r="K55" s="130"/>
      <c r="L55" s="131"/>
      <c r="M55" s="131"/>
      <c r="N55" s="131"/>
    </row>
    <row r="56" spans="2:14" ht="12.75" customHeight="1">
      <c r="B56" s="28"/>
      <c r="C56" s="129"/>
      <c r="D56" s="130"/>
      <c r="E56" s="130"/>
      <c r="F56" s="130"/>
      <c r="G56" s="130"/>
      <c r="H56" s="130"/>
      <c r="I56" s="130"/>
      <c r="J56" s="130"/>
      <c r="K56" s="130"/>
      <c r="L56" s="131"/>
      <c r="M56" s="131"/>
      <c r="N56" s="131"/>
    </row>
    <row r="57" spans="3:14" ht="12.75" customHeight="1">
      <c r="C57" s="585" t="s">
        <v>35</v>
      </c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</row>
    <row r="58" spans="3:14" ht="12.75" customHeight="1">
      <c r="C58"/>
      <c r="D58"/>
      <c r="E58"/>
      <c r="F58"/>
      <c r="G58"/>
      <c r="H58"/>
      <c r="I58"/>
      <c r="J58"/>
      <c r="K58"/>
      <c r="L58"/>
      <c r="M58"/>
      <c r="N58"/>
    </row>
    <row r="59" spans="2:14" ht="12.75" customHeight="1">
      <c r="B59" s="3"/>
      <c r="C59"/>
      <c r="D59"/>
      <c r="E59"/>
      <c r="F59"/>
      <c r="G59"/>
      <c r="H59"/>
      <c r="I59"/>
      <c r="J59"/>
      <c r="K59"/>
      <c r="L59"/>
      <c r="M59"/>
      <c r="N59"/>
    </row>
    <row r="60" spans="2:14" ht="12.75" customHeight="1">
      <c r="B60" s="617" t="s">
        <v>633</v>
      </c>
      <c r="C60" s="610" t="s">
        <v>32</v>
      </c>
      <c r="D60" s="596" t="s">
        <v>144</v>
      </c>
      <c r="E60" s="562" t="s">
        <v>145</v>
      </c>
      <c r="F60" s="562" t="s">
        <v>146</v>
      </c>
      <c r="G60" s="562" t="s">
        <v>147</v>
      </c>
      <c r="H60" s="562" t="s">
        <v>148</v>
      </c>
      <c r="I60" s="562" t="s">
        <v>149</v>
      </c>
      <c r="J60" s="562" t="s">
        <v>150</v>
      </c>
      <c r="K60" s="562" t="s">
        <v>151</v>
      </c>
      <c r="L60" s="562" t="s">
        <v>152</v>
      </c>
      <c r="M60" s="562" t="s">
        <v>189</v>
      </c>
      <c r="N60" s="597" t="s">
        <v>77</v>
      </c>
    </row>
    <row r="61" spans="2:14" ht="30" customHeight="1">
      <c r="B61" s="618"/>
      <c r="C61" s="611"/>
      <c r="D61" s="563"/>
      <c r="E61" s="563"/>
      <c r="F61" s="563"/>
      <c r="G61" s="563"/>
      <c r="H61" s="563"/>
      <c r="I61" s="563"/>
      <c r="J61" s="563"/>
      <c r="K61" s="563"/>
      <c r="L61" s="563"/>
      <c r="M61" s="586"/>
      <c r="N61" s="598"/>
    </row>
    <row r="62" spans="2:14" ht="12.75" customHeight="1">
      <c r="B62" s="556">
        <v>43</v>
      </c>
      <c r="C62" s="141" t="s">
        <v>153</v>
      </c>
      <c r="D62" s="40"/>
      <c r="E62" s="37"/>
      <c r="F62" s="41"/>
      <c r="G62" s="37"/>
      <c r="H62" s="37"/>
      <c r="I62" s="41"/>
      <c r="J62" s="37"/>
      <c r="K62" s="41"/>
      <c r="L62" s="37"/>
      <c r="M62" s="37"/>
      <c r="N62" s="38"/>
    </row>
    <row r="63" spans="2:14" ht="12.75" customHeight="1">
      <c r="B63" s="556">
        <v>44</v>
      </c>
      <c r="C63" s="34" t="s">
        <v>568</v>
      </c>
      <c r="D63" s="260">
        <v>67235807</v>
      </c>
      <c r="E63" s="107">
        <v>14763397</v>
      </c>
      <c r="F63" s="119">
        <v>60463007</v>
      </c>
      <c r="G63" s="107">
        <v>13406074</v>
      </c>
      <c r="H63" s="107">
        <v>20310417</v>
      </c>
      <c r="I63" s="119"/>
      <c r="J63" s="107">
        <v>115464722</v>
      </c>
      <c r="K63" s="119">
        <v>4727660</v>
      </c>
      <c r="L63" s="107">
        <v>13810484</v>
      </c>
      <c r="M63" s="107">
        <v>195328013</v>
      </c>
      <c r="N63" s="260">
        <f>SUM(D63:M63)</f>
        <v>505509581</v>
      </c>
    </row>
    <row r="64" spans="2:14" ht="12.75" customHeight="1">
      <c r="B64" s="556">
        <v>45</v>
      </c>
      <c r="C64" s="120" t="s">
        <v>564</v>
      </c>
      <c r="D64" s="106">
        <v>39738800</v>
      </c>
      <c r="E64" s="107">
        <v>9007050</v>
      </c>
      <c r="F64" s="119">
        <v>63824700</v>
      </c>
      <c r="G64" s="107">
        <v>10700000</v>
      </c>
      <c r="H64" s="107">
        <v>20140000</v>
      </c>
      <c r="I64" s="119">
        <v>5000000</v>
      </c>
      <c r="J64" s="107">
        <v>133876176</v>
      </c>
      <c r="K64" s="119">
        <v>2000000</v>
      </c>
      <c r="L64" s="107">
        <v>8000000</v>
      </c>
      <c r="M64" s="107">
        <v>216392200</v>
      </c>
      <c r="N64" s="260">
        <f>SUM(D64:M64)</f>
        <v>508678926</v>
      </c>
    </row>
    <row r="65" spans="2:14" ht="12.75" customHeight="1">
      <c r="B65" s="556">
        <v>46</v>
      </c>
      <c r="C65" s="47" t="s">
        <v>565</v>
      </c>
      <c r="D65" s="106">
        <v>75938285</v>
      </c>
      <c r="E65" s="107">
        <v>13928244</v>
      </c>
      <c r="F65" s="119">
        <v>70372337</v>
      </c>
      <c r="G65" s="107">
        <v>14117940</v>
      </c>
      <c r="H65" s="107">
        <v>27849957</v>
      </c>
      <c r="I65" s="119"/>
      <c r="J65" s="107">
        <v>252675253</v>
      </c>
      <c r="K65" s="119">
        <v>213101682</v>
      </c>
      <c r="L65" s="107">
        <v>8000000</v>
      </c>
      <c r="M65" s="107">
        <v>232983306</v>
      </c>
      <c r="N65" s="260">
        <f>SUM(D65:M65)</f>
        <v>908967004</v>
      </c>
    </row>
    <row r="66" spans="2:14" ht="12.75" customHeight="1">
      <c r="B66" s="556">
        <v>47</v>
      </c>
      <c r="C66" s="47" t="s">
        <v>566</v>
      </c>
      <c r="D66" s="108">
        <v>68472539</v>
      </c>
      <c r="E66" s="109">
        <v>12976883</v>
      </c>
      <c r="F66" s="121">
        <v>61572527</v>
      </c>
      <c r="G66" s="109">
        <v>10304552</v>
      </c>
      <c r="H66" s="109">
        <v>27849351</v>
      </c>
      <c r="I66" s="121"/>
      <c r="J66" s="109">
        <v>38094793</v>
      </c>
      <c r="K66" s="121">
        <v>27728947</v>
      </c>
      <c r="L66" s="109">
        <v>7710000</v>
      </c>
      <c r="M66" s="109">
        <v>215775080</v>
      </c>
      <c r="N66" s="259">
        <f>SUM(D66:M66)</f>
        <v>470484672</v>
      </c>
    </row>
    <row r="67" spans="2:14" ht="12.75" customHeight="1">
      <c r="B67" s="556">
        <v>48</v>
      </c>
      <c r="C67" s="47" t="s">
        <v>111</v>
      </c>
      <c r="D67" s="256">
        <f>D66/D65*100</f>
        <v>90.16866656917522</v>
      </c>
      <c r="E67" s="256">
        <f aca="true" t="shared" si="8" ref="E67:M67">E66/E65*100</f>
        <v>93.16955532944425</v>
      </c>
      <c r="F67" s="256">
        <f t="shared" si="8"/>
        <v>87.49535630740812</v>
      </c>
      <c r="G67" s="256">
        <f t="shared" si="8"/>
        <v>72.98906214362718</v>
      </c>
      <c r="H67" s="256">
        <f t="shared" si="8"/>
        <v>99.997824054091</v>
      </c>
      <c r="I67" s="256"/>
      <c r="J67" s="256">
        <f t="shared" si="8"/>
        <v>15.076582509645295</v>
      </c>
      <c r="K67" s="256">
        <f t="shared" si="8"/>
        <v>13.01207326932314</v>
      </c>
      <c r="L67" s="256">
        <f t="shared" si="8"/>
        <v>96.375</v>
      </c>
      <c r="M67" s="256">
        <f t="shared" si="8"/>
        <v>92.61396608390474</v>
      </c>
      <c r="N67" s="256">
        <f>N66/N65*100</f>
        <v>51.76036863049871</v>
      </c>
    </row>
    <row r="68" spans="2:14" ht="12.75" customHeight="1">
      <c r="B68" s="556">
        <v>49</v>
      </c>
      <c r="C68" s="142" t="s">
        <v>36</v>
      </c>
      <c r="D68" s="110"/>
      <c r="E68" s="102"/>
      <c r="F68" s="102"/>
      <c r="G68" s="102"/>
      <c r="H68" s="102"/>
      <c r="I68" s="102"/>
      <c r="J68" s="102"/>
      <c r="K68" s="102"/>
      <c r="L68" s="102"/>
      <c r="M68" s="39"/>
      <c r="N68" s="39"/>
    </row>
    <row r="69" spans="2:14" ht="12.75" customHeight="1">
      <c r="B69" s="556">
        <v>50</v>
      </c>
      <c r="C69" s="34" t="s">
        <v>568</v>
      </c>
      <c r="D69" s="111">
        <f>D75+D81+D87+D93+Q92</f>
        <v>113932095</v>
      </c>
      <c r="E69" s="111">
        <f aca="true" t="shared" si="9" ref="E69:J69">E75+E81+E87+E93+R92</f>
        <v>30915259</v>
      </c>
      <c r="F69" s="111">
        <f t="shared" si="9"/>
        <v>69861661</v>
      </c>
      <c r="G69" s="111"/>
      <c r="H69" s="111"/>
      <c r="I69" s="111"/>
      <c r="J69" s="111">
        <f t="shared" si="9"/>
        <v>7922584</v>
      </c>
      <c r="K69" s="111"/>
      <c r="L69" s="111"/>
      <c r="M69" s="104"/>
      <c r="N69" s="39">
        <f aca="true" t="shared" si="10" ref="N69:N101">SUM(D69:L69)</f>
        <v>222631599</v>
      </c>
    </row>
    <row r="70" spans="2:14" ht="12.75" customHeight="1">
      <c r="B70" s="556">
        <v>51</v>
      </c>
      <c r="C70" s="120" t="s">
        <v>564</v>
      </c>
      <c r="D70" s="111">
        <f>D76+D82+D88+D94</f>
        <v>131434000</v>
      </c>
      <c r="E70" s="111">
        <f aca="true" t="shared" si="11" ref="E70:J70">E76+E82+E88+E94</f>
        <v>28108000</v>
      </c>
      <c r="F70" s="111">
        <f t="shared" si="11"/>
        <v>84091300</v>
      </c>
      <c r="G70" s="111"/>
      <c r="H70" s="111"/>
      <c r="I70" s="111"/>
      <c r="J70" s="111">
        <f t="shared" si="11"/>
        <v>4740000</v>
      </c>
      <c r="K70" s="111"/>
      <c r="L70" s="111"/>
      <c r="M70" s="104"/>
      <c r="N70" s="107">
        <f t="shared" si="10"/>
        <v>248373300</v>
      </c>
    </row>
    <row r="71" spans="2:14" ht="12.75" customHeight="1">
      <c r="B71" s="556">
        <v>52</v>
      </c>
      <c r="C71" s="47" t="s">
        <v>565</v>
      </c>
      <c r="D71" s="111">
        <f aca="true" t="shared" si="12" ref="D71:F72">D77+D83+D89+D95+Q93</f>
        <v>134734787</v>
      </c>
      <c r="E71" s="111">
        <f t="shared" si="12"/>
        <v>30012874</v>
      </c>
      <c r="F71" s="111">
        <f t="shared" si="12"/>
        <v>85486198</v>
      </c>
      <c r="G71" s="111"/>
      <c r="H71" s="111"/>
      <c r="I71" s="111"/>
      <c r="J71" s="111">
        <f>J77+J83+J89+J95+W93</f>
        <v>6362209</v>
      </c>
      <c r="K71" s="111">
        <f>K77+K83+K89+K95</f>
        <v>2542461</v>
      </c>
      <c r="L71" s="111"/>
      <c r="M71" s="104"/>
      <c r="N71" s="109">
        <f t="shared" si="10"/>
        <v>259138529</v>
      </c>
    </row>
    <row r="72" spans="2:14" ht="12.75" customHeight="1">
      <c r="B72" s="556">
        <v>53</v>
      </c>
      <c r="C72" s="132" t="s">
        <v>566</v>
      </c>
      <c r="D72" s="118">
        <f t="shared" si="12"/>
        <v>127930425</v>
      </c>
      <c r="E72" s="118">
        <f t="shared" si="12"/>
        <v>28986299</v>
      </c>
      <c r="F72" s="118">
        <f t="shared" si="12"/>
        <v>75749969</v>
      </c>
      <c r="G72" s="118"/>
      <c r="H72" s="118"/>
      <c r="I72" s="118"/>
      <c r="J72" s="118">
        <f>J78+J84+J90+J96+W94</f>
        <v>4307779</v>
      </c>
      <c r="K72" s="118">
        <f>K78+K84+K90+K96</f>
        <v>2160042</v>
      </c>
      <c r="L72" s="118"/>
      <c r="M72" s="259"/>
      <c r="N72" s="109">
        <f t="shared" si="10"/>
        <v>239134514</v>
      </c>
    </row>
    <row r="73" spans="2:14" ht="12.75" customHeight="1">
      <c r="B73" s="556">
        <v>54</v>
      </c>
      <c r="C73" s="132" t="s">
        <v>111</v>
      </c>
      <c r="D73" s="256">
        <f>D72/D71*100</f>
        <v>94.94981054892676</v>
      </c>
      <c r="E73" s="256">
        <f>E72/E71*100</f>
        <v>96.57955116194469</v>
      </c>
      <c r="F73" s="256">
        <f>F72/F71*100</f>
        <v>88.6107591309652</v>
      </c>
      <c r="G73" s="256"/>
      <c r="H73" s="256"/>
      <c r="I73" s="256"/>
      <c r="J73" s="256">
        <f>J72/J71*100</f>
        <v>67.70885709664678</v>
      </c>
      <c r="K73" s="256"/>
      <c r="L73" s="256"/>
      <c r="M73" s="256"/>
      <c r="N73" s="256">
        <f>N72/N71*100</f>
        <v>92.28057090653625</v>
      </c>
    </row>
    <row r="74" spans="2:14" ht="12.75" customHeight="1">
      <c r="B74" s="556">
        <v>55</v>
      </c>
      <c r="C74" s="142" t="s">
        <v>184</v>
      </c>
      <c r="D74" s="110"/>
      <c r="E74" s="102"/>
      <c r="F74" s="102"/>
      <c r="G74" s="102"/>
      <c r="H74" s="102"/>
      <c r="I74" s="102"/>
      <c r="J74" s="102"/>
      <c r="K74" s="102"/>
      <c r="L74" s="102"/>
      <c r="M74" s="39"/>
      <c r="N74" s="39"/>
    </row>
    <row r="75" spans="2:14" ht="12.75" customHeight="1">
      <c r="B75" s="556">
        <v>56</v>
      </c>
      <c r="C75" s="34" t="s">
        <v>568</v>
      </c>
      <c r="D75" s="111">
        <v>30572814</v>
      </c>
      <c r="E75" s="111">
        <v>8274512</v>
      </c>
      <c r="F75" s="111">
        <v>9058372</v>
      </c>
      <c r="G75" s="111"/>
      <c r="H75" s="111"/>
      <c r="I75" s="111"/>
      <c r="J75" s="111"/>
      <c r="K75" s="111"/>
      <c r="L75" s="111"/>
      <c r="M75" s="104"/>
      <c r="N75" s="104">
        <f t="shared" si="10"/>
        <v>47905698</v>
      </c>
    </row>
    <row r="76" spans="2:14" ht="12.75" customHeight="1">
      <c r="B76" s="556">
        <v>57</v>
      </c>
      <c r="C76" s="120" t="s">
        <v>564</v>
      </c>
      <c r="D76" s="106">
        <v>38612000</v>
      </c>
      <c r="E76" s="112">
        <v>8185400</v>
      </c>
      <c r="F76" s="112">
        <v>12600000</v>
      </c>
      <c r="G76" s="112"/>
      <c r="H76" s="112"/>
      <c r="I76" s="112"/>
      <c r="J76" s="112">
        <v>1524000</v>
      </c>
      <c r="K76" s="112"/>
      <c r="L76" s="112"/>
      <c r="M76" s="107"/>
      <c r="N76" s="260">
        <f t="shared" si="10"/>
        <v>60921400</v>
      </c>
    </row>
    <row r="77" spans="2:14" ht="12.75" customHeight="1">
      <c r="B77" s="556">
        <v>58</v>
      </c>
      <c r="C77" s="47" t="s">
        <v>565</v>
      </c>
      <c r="D77" s="106">
        <v>39313959</v>
      </c>
      <c r="E77" s="112">
        <v>8370696</v>
      </c>
      <c r="F77" s="112">
        <v>13675677</v>
      </c>
      <c r="G77" s="112"/>
      <c r="H77" s="112"/>
      <c r="I77" s="112"/>
      <c r="J77" s="112">
        <v>1524000</v>
      </c>
      <c r="K77" s="112"/>
      <c r="L77" s="112"/>
      <c r="M77" s="107"/>
      <c r="N77" s="260">
        <f t="shared" si="10"/>
        <v>62884332</v>
      </c>
    </row>
    <row r="78" spans="2:14" ht="12.75" customHeight="1">
      <c r="B78" s="556">
        <v>59</v>
      </c>
      <c r="C78" s="132" t="s">
        <v>566</v>
      </c>
      <c r="D78" s="108">
        <v>36925467</v>
      </c>
      <c r="E78" s="110">
        <v>8365098</v>
      </c>
      <c r="F78" s="110">
        <v>9763182</v>
      </c>
      <c r="G78" s="110"/>
      <c r="H78" s="110"/>
      <c r="I78" s="110"/>
      <c r="J78" s="110">
        <v>238600</v>
      </c>
      <c r="K78" s="110"/>
      <c r="L78" s="110"/>
      <c r="M78" s="109"/>
      <c r="N78" s="259">
        <f t="shared" si="10"/>
        <v>55292347</v>
      </c>
    </row>
    <row r="79" spans="2:14" ht="12.75" customHeight="1">
      <c r="B79" s="556">
        <v>60</v>
      </c>
      <c r="C79" s="132" t="s">
        <v>111</v>
      </c>
      <c r="D79" s="256">
        <f>D78/D77*100</f>
        <v>93.92457015077011</v>
      </c>
      <c r="E79" s="256">
        <f>E78/E77*100</f>
        <v>99.9331238405982</v>
      </c>
      <c r="F79" s="256">
        <f>F78/F77*100</f>
        <v>71.390849608396</v>
      </c>
      <c r="G79" s="256"/>
      <c r="H79" s="256"/>
      <c r="I79" s="256"/>
      <c r="J79" s="256">
        <f>J78/J77*100</f>
        <v>15.656167979002625</v>
      </c>
      <c r="K79" s="256"/>
      <c r="L79" s="256"/>
      <c r="M79" s="256"/>
      <c r="N79" s="494">
        <f>N78/N77*100</f>
        <v>87.92706424869075</v>
      </c>
    </row>
    <row r="80" spans="2:14" ht="12.75" customHeight="1">
      <c r="B80" s="556">
        <v>61</v>
      </c>
      <c r="C80" s="142" t="s">
        <v>180</v>
      </c>
      <c r="D80" s="118"/>
      <c r="E80" s="102"/>
      <c r="F80" s="102"/>
      <c r="G80" s="102"/>
      <c r="H80" s="102"/>
      <c r="I80" s="102"/>
      <c r="J80" s="102"/>
      <c r="K80" s="102"/>
      <c r="L80" s="102"/>
      <c r="M80" s="39"/>
      <c r="N80" s="104"/>
    </row>
    <row r="81" spans="2:14" ht="12.75" customHeight="1">
      <c r="B81" s="556">
        <v>62</v>
      </c>
      <c r="C81" s="34" t="s">
        <v>568</v>
      </c>
      <c r="D81" s="111">
        <v>18121082</v>
      </c>
      <c r="E81" s="111">
        <v>4815185</v>
      </c>
      <c r="F81" s="111">
        <v>47624019</v>
      </c>
      <c r="G81" s="111"/>
      <c r="H81" s="111"/>
      <c r="I81" s="111"/>
      <c r="J81" s="111">
        <v>1872487</v>
      </c>
      <c r="K81" s="111"/>
      <c r="L81" s="111"/>
      <c r="M81" s="104"/>
      <c r="N81" s="104">
        <f t="shared" si="10"/>
        <v>72432773</v>
      </c>
    </row>
    <row r="82" spans="2:14" ht="12.75" customHeight="1">
      <c r="B82" s="556">
        <v>63</v>
      </c>
      <c r="C82" s="120" t="s">
        <v>564</v>
      </c>
      <c r="D82" s="106">
        <v>21794700</v>
      </c>
      <c r="E82" s="112">
        <v>4122200</v>
      </c>
      <c r="F82" s="112">
        <v>57191000</v>
      </c>
      <c r="G82" s="112"/>
      <c r="H82" s="112"/>
      <c r="I82" s="112"/>
      <c r="J82" s="112">
        <v>2350000</v>
      </c>
      <c r="K82" s="112"/>
      <c r="L82" s="112"/>
      <c r="M82" s="107"/>
      <c r="N82" s="104">
        <f t="shared" si="10"/>
        <v>85457900</v>
      </c>
    </row>
    <row r="83" spans="2:14" ht="12.75" customHeight="1">
      <c r="B83" s="556">
        <v>64</v>
      </c>
      <c r="C83" s="47" t="s">
        <v>565</v>
      </c>
      <c r="D83" s="106">
        <v>21955073</v>
      </c>
      <c r="E83" s="112">
        <v>5224305</v>
      </c>
      <c r="F83" s="112">
        <v>55573940</v>
      </c>
      <c r="G83" s="112"/>
      <c r="H83" s="112"/>
      <c r="I83" s="112"/>
      <c r="J83" s="112">
        <v>2350000</v>
      </c>
      <c r="K83" s="112"/>
      <c r="L83" s="112"/>
      <c r="M83" s="107"/>
      <c r="N83" s="260">
        <f t="shared" si="10"/>
        <v>85103318</v>
      </c>
    </row>
    <row r="84" spans="2:14" ht="12.75" customHeight="1">
      <c r="B84" s="556">
        <v>65</v>
      </c>
      <c r="C84" s="132" t="s">
        <v>566</v>
      </c>
      <c r="D84" s="108">
        <v>21113157</v>
      </c>
      <c r="E84" s="110">
        <v>4645674</v>
      </c>
      <c r="F84" s="110">
        <v>50496620</v>
      </c>
      <c r="G84" s="110"/>
      <c r="H84" s="110"/>
      <c r="I84" s="110"/>
      <c r="J84" s="110">
        <v>1631961</v>
      </c>
      <c r="K84" s="110"/>
      <c r="L84" s="110"/>
      <c r="M84" s="109"/>
      <c r="N84" s="104">
        <f t="shared" si="10"/>
        <v>77887412</v>
      </c>
    </row>
    <row r="85" spans="2:14" ht="12.75" customHeight="1">
      <c r="B85" s="556">
        <v>66</v>
      </c>
      <c r="C85" s="132" t="s">
        <v>111</v>
      </c>
      <c r="D85" s="256">
        <f>D84/D83*100</f>
        <v>96.16527806580282</v>
      </c>
      <c r="E85" s="256">
        <f>E84/E83*100</f>
        <v>88.92424925420703</v>
      </c>
      <c r="F85" s="256">
        <f>F84/F83*100</f>
        <v>90.86384733563969</v>
      </c>
      <c r="G85" s="256"/>
      <c r="H85" s="256"/>
      <c r="I85" s="256"/>
      <c r="J85" s="256">
        <f>J84/J83*100</f>
        <v>69.44514893617021</v>
      </c>
      <c r="K85" s="256"/>
      <c r="L85" s="256"/>
      <c r="M85" s="256"/>
      <c r="N85" s="494">
        <f>N84/N83*100</f>
        <v>91.52100509171687</v>
      </c>
    </row>
    <row r="86" spans="2:14" ht="12.75" customHeight="1">
      <c r="B86" s="556">
        <v>67</v>
      </c>
      <c r="C86" s="143" t="s">
        <v>185</v>
      </c>
      <c r="D86" s="108"/>
      <c r="E86" s="110"/>
      <c r="F86" s="110"/>
      <c r="G86" s="110"/>
      <c r="H86" s="110"/>
      <c r="I86" s="110"/>
      <c r="J86" s="110"/>
      <c r="K86" s="110"/>
      <c r="L86" s="110"/>
      <c r="M86" s="109"/>
      <c r="N86" s="104"/>
    </row>
    <row r="87" spans="2:14" ht="12.75" customHeight="1">
      <c r="B87" s="556">
        <v>68</v>
      </c>
      <c r="C87" s="34" t="s">
        <v>568</v>
      </c>
      <c r="D87" s="106">
        <v>6963692</v>
      </c>
      <c r="E87" s="112">
        <v>1890523</v>
      </c>
      <c r="F87" s="112">
        <v>8628614</v>
      </c>
      <c r="G87" s="112"/>
      <c r="H87" s="112"/>
      <c r="I87" s="112"/>
      <c r="J87" s="112">
        <v>5851145</v>
      </c>
      <c r="K87" s="112"/>
      <c r="L87" s="112"/>
      <c r="M87" s="107"/>
      <c r="N87" s="260">
        <f t="shared" si="10"/>
        <v>23333974</v>
      </c>
    </row>
    <row r="88" spans="2:14" ht="12.75" customHeight="1">
      <c r="B88" s="556">
        <v>69</v>
      </c>
      <c r="C88" s="120" t="s">
        <v>564</v>
      </c>
      <c r="D88" s="106">
        <v>7783000</v>
      </c>
      <c r="E88" s="112">
        <v>1725200</v>
      </c>
      <c r="F88" s="112">
        <v>8294300</v>
      </c>
      <c r="G88" s="112"/>
      <c r="H88" s="112"/>
      <c r="I88" s="112"/>
      <c r="J88" s="112">
        <v>635000</v>
      </c>
      <c r="K88" s="112"/>
      <c r="L88" s="112"/>
      <c r="M88" s="107"/>
      <c r="N88" s="260">
        <f t="shared" si="10"/>
        <v>18437500</v>
      </c>
    </row>
    <row r="89" spans="2:14" ht="12.75" customHeight="1">
      <c r="B89" s="556">
        <v>70</v>
      </c>
      <c r="C89" s="47" t="s">
        <v>565</v>
      </c>
      <c r="D89" s="106">
        <v>8328593</v>
      </c>
      <c r="E89" s="112">
        <v>1865113</v>
      </c>
      <c r="F89" s="112">
        <v>9472215</v>
      </c>
      <c r="G89" s="112"/>
      <c r="H89" s="112"/>
      <c r="I89" s="112"/>
      <c r="J89" s="112">
        <v>2257209</v>
      </c>
      <c r="K89" s="112"/>
      <c r="L89" s="112"/>
      <c r="M89" s="107"/>
      <c r="N89" s="260">
        <f t="shared" si="10"/>
        <v>21923130</v>
      </c>
    </row>
    <row r="90" spans="2:14" ht="12.75" customHeight="1">
      <c r="B90" s="556">
        <v>71</v>
      </c>
      <c r="C90" s="132" t="s">
        <v>566</v>
      </c>
      <c r="D90" s="106">
        <v>7989108</v>
      </c>
      <c r="E90" s="112">
        <v>1801602</v>
      </c>
      <c r="F90" s="112">
        <v>8976274</v>
      </c>
      <c r="G90" s="112"/>
      <c r="H90" s="112"/>
      <c r="I90" s="112"/>
      <c r="J90" s="112">
        <v>2257209</v>
      </c>
      <c r="K90" s="112"/>
      <c r="L90" s="112"/>
      <c r="M90" s="107"/>
      <c r="N90" s="260">
        <f t="shared" si="10"/>
        <v>21024193</v>
      </c>
    </row>
    <row r="91" spans="2:14" ht="12.75" customHeight="1">
      <c r="B91" s="556">
        <v>72</v>
      </c>
      <c r="C91" s="132" t="s">
        <v>111</v>
      </c>
      <c r="D91" s="256">
        <f>D90/D89*100</f>
        <v>95.92386132927855</v>
      </c>
      <c r="E91" s="256">
        <f>E90/E89*100</f>
        <v>96.59479077139027</v>
      </c>
      <c r="F91" s="256">
        <f>F90/F89*100</f>
        <v>94.76425524547321</v>
      </c>
      <c r="G91" s="256"/>
      <c r="H91" s="256"/>
      <c r="I91" s="256"/>
      <c r="J91" s="256">
        <f>J90/J89*100</f>
        <v>100</v>
      </c>
      <c r="K91" s="256"/>
      <c r="L91" s="256"/>
      <c r="M91" s="256"/>
      <c r="N91" s="494">
        <f>N90/N89*100</f>
        <v>95.8995955413301</v>
      </c>
    </row>
    <row r="92" spans="2:14" ht="12.75" customHeight="1">
      <c r="B92" s="556">
        <v>73</v>
      </c>
      <c r="C92" s="143" t="s">
        <v>183</v>
      </c>
      <c r="D92" s="108"/>
      <c r="E92" s="110"/>
      <c r="F92" s="110"/>
      <c r="G92" s="110"/>
      <c r="H92" s="110"/>
      <c r="I92" s="110"/>
      <c r="J92" s="110"/>
      <c r="K92" s="110"/>
      <c r="L92" s="110"/>
      <c r="M92" s="109"/>
      <c r="N92" s="104"/>
    </row>
    <row r="93" spans="2:14" ht="12.75" customHeight="1">
      <c r="B93" s="556">
        <v>74</v>
      </c>
      <c r="C93" s="34" t="s">
        <v>568</v>
      </c>
      <c r="D93" s="106">
        <v>58274507</v>
      </c>
      <c r="E93" s="112">
        <v>15935039</v>
      </c>
      <c r="F93" s="112">
        <v>4550656</v>
      </c>
      <c r="G93" s="112"/>
      <c r="H93" s="112"/>
      <c r="I93" s="112"/>
      <c r="J93" s="112">
        <v>198952</v>
      </c>
      <c r="K93" s="112"/>
      <c r="L93" s="112"/>
      <c r="M93" s="107"/>
      <c r="N93" s="260">
        <f t="shared" si="10"/>
        <v>78959154</v>
      </c>
    </row>
    <row r="94" spans="2:14" ht="12.75" customHeight="1">
      <c r="B94" s="556">
        <v>75</v>
      </c>
      <c r="C94" s="120" t="s">
        <v>564</v>
      </c>
      <c r="D94" s="106">
        <v>63244300</v>
      </c>
      <c r="E94" s="112">
        <v>14075200</v>
      </c>
      <c r="F94" s="112">
        <v>6006000</v>
      </c>
      <c r="G94" s="112"/>
      <c r="H94" s="112"/>
      <c r="I94" s="112"/>
      <c r="J94" s="112">
        <v>231000</v>
      </c>
      <c r="K94" s="112">
        <v>0</v>
      </c>
      <c r="L94" s="112"/>
      <c r="M94" s="107"/>
      <c r="N94" s="260">
        <f t="shared" si="10"/>
        <v>83556500</v>
      </c>
    </row>
    <row r="95" spans="2:14" ht="12.75" customHeight="1">
      <c r="B95" s="556">
        <v>76</v>
      </c>
      <c r="C95" s="47" t="s">
        <v>565</v>
      </c>
      <c r="D95" s="106">
        <v>65137162</v>
      </c>
      <c r="E95" s="112">
        <v>14552760</v>
      </c>
      <c r="F95" s="112">
        <v>6764366</v>
      </c>
      <c r="G95" s="112"/>
      <c r="H95" s="112"/>
      <c r="I95" s="112"/>
      <c r="J95" s="112">
        <v>231000</v>
      </c>
      <c r="K95" s="112">
        <v>2542461</v>
      </c>
      <c r="L95" s="112"/>
      <c r="M95" s="107"/>
      <c r="N95" s="260">
        <f t="shared" si="10"/>
        <v>89227749</v>
      </c>
    </row>
    <row r="96" spans="2:14" ht="12.75" customHeight="1">
      <c r="B96" s="556">
        <v>77</v>
      </c>
      <c r="C96" s="132" t="s">
        <v>566</v>
      </c>
      <c r="D96" s="108">
        <v>61902693</v>
      </c>
      <c r="E96" s="110">
        <v>14173925</v>
      </c>
      <c r="F96" s="110">
        <v>6513893</v>
      </c>
      <c r="G96" s="110"/>
      <c r="H96" s="110"/>
      <c r="I96" s="110"/>
      <c r="J96" s="110">
        <v>180009</v>
      </c>
      <c r="K96" s="110">
        <v>2160042</v>
      </c>
      <c r="L96" s="110"/>
      <c r="M96" s="109"/>
      <c r="N96" s="104">
        <f t="shared" si="10"/>
        <v>84930562</v>
      </c>
    </row>
    <row r="97" spans="2:14" ht="12.75" customHeight="1">
      <c r="B97" s="556">
        <v>78</v>
      </c>
      <c r="C97" s="132" t="s">
        <v>111</v>
      </c>
      <c r="D97" s="256">
        <f>D96/D95*100</f>
        <v>95.03437223746407</v>
      </c>
      <c r="E97" s="256">
        <f>E96/E95*100</f>
        <v>97.39681682375027</v>
      </c>
      <c r="F97" s="256">
        <f>F96/F95*100</f>
        <v>96.29716960909566</v>
      </c>
      <c r="G97" s="256"/>
      <c r="H97" s="256"/>
      <c r="I97" s="256"/>
      <c r="J97" s="256">
        <f>J96/J95*100</f>
        <v>77.92597402597401</v>
      </c>
      <c r="K97" s="256">
        <f>K96/K95*100</f>
        <v>84.9587073312039</v>
      </c>
      <c r="L97" s="256"/>
      <c r="M97" s="256"/>
      <c r="N97" s="494">
        <f>N96/N95*100</f>
        <v>95.18402397442527</v>
      </c>
    </row>
    <row r="98" spans="2:14" ht="12.75" customHeight="1">
      <c r="B98" s="556">
        <v>79</v>
      </c>
      <c r="C98" s="142" t="s">
        <v>37</v>
      </c>
      <c r="D98" s="110"/>
      <c r="E98" s="102"/>
      <c r="F98" s="102"/>
      <c r="G98" s="102"/>
      <c r="H98" s="102"/>
      <c r="I98" s="102"/>
      <c r="J98" s="102"/>
      <c r="K98" s="102"/>
      <c r="L98" s="102"/>
      <c r="M98" s="39"/>
      <c r="N98" s="39"/>
    </row>
    <row r="99" spans="2:14" ht="12.75" customHeight="1">
      <c r="B99" s="556">
        <v>80</v>
      </c>
      <c r="C99" s="34" t="s">
        <v>568</v>
      </c>
      <c r="D99" s="257">
        <f>D63+D69</f>
        <v>181167902</v>
      </c>
      <c r="E99" s="257">
        <f aca="true" t="shared" si="13" ref="E99:L99">E63+E69</f>
        <v>45678656</v>
      </c>
      <c r="F99" s="257">
        <f t="shared" si="13"/>
        <v>130324668</v>
      </c>
      <c r="G99" s="257">
        <f t="shared" si="13"/>
        <v>13406074</v>
      </c>
      <c r="H99" s="257">
        <f t="shared" si="13"/>
        <v>20310417</v>
      </c>
      <c r="I99" s="257"/>
      <c r="J99" s="257">
        <f t="shared" si="13"/>
        <v>123387306</v>
      </c>
      <c r="K99" s="257">
        <f t="shared" si="13"/>
        <v>4727660</v>
      </c>
      <c r="L99" s="257">
        <f t="shared" si="13"/>
        <v>13810484</v>
      </c>
      <c r="M99" s="261"/>
      <c r="N99" s="262">
        <f t="shared" si="10"/>
        <v>532813167</v>
      </c>
    </row>
    <row r="100" spans="2:14" ht="12.75" customHeight="1">
      <c r="B100" s="556">
        <v>81</v>
      </c>
      <c r="C100" s="47" t="s">
        <v>564</v>
      </c>
      <c r="D100" s="257">
        <f aca="true" t="shared" si="14" ref="D100:M100">D64+D70</f>
        <v>171172800</v>
      </c>
      <c r="E100" s="257">
        <f t="shared" si="14"/>
        <v>37115050</v>
      </c>
      <c r="F100" s="257">
        <f t="shared" si="14"/>
        <v>147916000</v>
      </c>
      <c r="G100" s="257">
        <f t="shared" si="14"/>
        <v>10700000</v>
      </c>
      <c r="H100" s="257">
        <f t="shared" si="14"/>
        <v>20140000</v>
      </c>
      <c r="I100" s="257"/>
      <c r="J100" s="257">
        <f t="shared" si="14"/>
        <v>138616176</v>
      </c>
      <c r="K100" s="257">
        <f t="shared" si="14"/>
        <v>2000000</v>
      </c>
      <c r="L100" s="257">
        <f t="shared" si="14"/>
        <v>8000000</v>
      </c>
      <c r="M100" s="257">
        <f t="shared" si="14"/>
        <v>216392200</v>
      </c>
      <c r="N100" s="262">
        <f t="shared" si="10"/>
        <v>535660026</v>
      </c>
    </row>
    <row r="101" spans="2:14" ht="12.75" customHeight="1">
      <c r="B101" s="556">
        <v>82</v>
      </c>
      <c r="C101" s="47" t="s">
        <v>565</v>
      </c>
      <c r="D101" s="257">
        <f aca="true" t="shared" si="15" ref="D101:M101">D65+D71</f>
        <v>210673072</v>
      </c>
      <c r="E101" s="257">
        <f t="shared" si="15"/>
        <v>43941118</v>
      </c>
      <c r="F101" s="257">
        <f t="shared" si="15"/>
        <v>155858535</v>
      </c>
      <c r="G101" s="257">
        <f t="shared" si="15"/>
        <v>14117940</v>
      </c>
      <c r="H101" s="257">
        <f t="shared" si="15"/>
        <v>27849957</v>
      </c>
      <c r="I101" s="257"/>
      <c r="J101" s="257">
        <f t="shared" si="15"/>
        <v>259037462</v>
      </c>
      <c r="K101" s="257">
        <f>K65+K71</f>
        <v>215644143</v>
      </c>
      <c r="L101" s="257">
        <f t="shared" si="15"/>
        <v>8000000</v>
      </c>
      <c r="M101" s="257">
        <f t="shared" si="15"/>
        <v>232983306</v>
      </c>
      <c r="N101" s="262">
        <f t="shared" si="10"/>
        <v>935122227</v>
      </c>
    </row>
    <row r="102" spans="2:14" ht="12.75" customHeight="1">
      <c r="B102" s="556">
        <v>83</v>
      </c>
      <c r="C102" s="132" t="s">
        <v>566</v>
      </c>
      <c r="D102" s="257">
        <f>D66+D72</f>
        <v>196402964</v>
      </c>
      <c r="E102" s="257">
        <f aca="true" t="shared" si="16" ref="E102:M102">E66+E72</f>
        <v>41963182</v>
      </c>
      <c r="F102" s="257">
        <f t="shared" si="16"/>
        <v>137322496</v>
      </c>
      <c r="G102" s="257">
        <f t="shared" si="16"/>
        <v>10304552</v>
      </c>
      <c r="H102" s="257">
        <f t="shared" si="16"/>
        <v>27849351</v>
      </c>
      <c r="I102" s="257"/>
      <c r="J102" s="257">
        <f t="shared" si="16"/>
        <v>42402572</v>
      </c>
      <c r="K102" s="257">
        <f>K66+K72</f>
        <v>29888989</v>
      </c>
      <c r="L102" s="257">
        <f t="shared" si="16"/>
        <v>7710000</v>
      </c>
      <c r="M102" s="257">
        <f t="shared" si="16"/>
        <v>215775080</v>
      </c>
      <c r="N102" s="262">
        <f>SUM(D102:M102)</f>
        <v>709619186</v>
      </c>
    </row>
    <row r="103" spans="2:14" ht="12.75" customHeight="1">
      <c r="B103" s="556">
        <v>84</v>
      </c>
      <c r="C103" s="132" t="s">
        <v>111</v>
      </c>
      <c r="D103" s="263">
        <f>D102/D101*100</f>
        <v>93.22642050807518</v>
      </c>
      <c r="E103" s="263">
        <f aca="true" t="shared" si="17" ref="E103:N103">E102/E101*100</f>
        <v>95.49866710264403</v>
      </c>
      <c r="F103" s="263">
        <f t="shared" si="17"/>
        <v>88.1071389513574</v>
      </c>
      <c r="G103" s="263">
        <f t="shared" si="17"/>
        <v>72.98906214362718</v>
      </c>
      <c r="H103" s="263">
        <f t="shared" si="17"/>
        <v>99.997824054091</v>
      </c>
      <c r="I103" s="263"/>
      <c r="J103" s="263">
        <f t="shared" si="17"/>
        <v>16.369281752768252</v>
      </c>
      <c r="K103" s="263">
        <f>K102/K101*100</f>
        <v>13.860329607931899</v>
      </c>
      <c r="L103" s="263">
        <f t="shared" si="17"/>
        <v>96.375</v>
      </c>
      <c r="M103" s="263">
        <f t="shared" si="17"/>
        <v>92.61396608390474</v>
      </c>
      <c r="N103" s="263">
        <f t="shared" si="17"/>
        <v>75.88518008780044</v>
      </c>
    </row>
  </sheetData>
  <sheetProtection selectLockedCells="1" selectUnlockedCells="1"/>
  <mergeCells count="71">
    <mergeCell ref="B60:B61"/>
    <mergeCell ref="L48:N48"/>
    <mergeCell ref="L25:N25"/>
    <mergeCell ref="L29:N29"/>
    <mergeCell ref="L30:N30"/>
    <mergeCell ref="F60:F61"/>
    <mergeCell ref="L49:N49"/>
    <mergeCell ref="L47:N47"/>
    <mergeCell ref="L33:N33"/>
    <mergeCell ref="C60:C61"/>
    <mergeCell ref="L45:N45"/>
    <mergeCell ref="L46:N46"/>
    <mergeCell ref="L20:N20"/>
    <mergeCell ref="L21:N21"/>
    <mergeCell ref="L42:N42"/>
    <mergeCell ref="L43:N43"/>
    <mergeCell ref="L44:N44"/>
    <mergeCell ref="L41:N41"/>
    <mergeCell ref="L35:N35"/>
    <mergeCell ref="L39:N39"/>
    <mergeCell ref="L40:N40"/>
    <mergeCell ref="L23:N23"/>
    <mergeCell ref="L36:N36"/>
    <mergeCell ref="L37:N37"/>
    <mergeCell ref="L38:N38"/>
    <mergeCell ref="C1:N1"/>
    <mergeCell ref="C4:N4"/>
    <mergeCell ref="C5:N5"/>
    <mergeCell ref="C7:N7"/>
    <mergeCell ref="G9:G10"/>
    <mergeCell ref="B9:B10"/>
    <mergeCell ref="K9:K10"/>
    <mergeCell ref="C9:C10"/>
    <mergeCell ref="D60:D61"/>
    <mergeCell ref="L50:N50"/>
    <mergeCell ref="G60:G61"/>
    <mergeCell ref="E60:E61"/>
    <mergeCell ref="N60:N61"/>
    <mergeCell ref="L11:N11"/>
    <mergeCell ref="L13:N13"/>
    <mergeCell ref="L12:N12"/>
    <mergeCell ref="L15:N15"/>
    <mergeCell ref="L16:N16"/>
    <mergeCell ref="L28:N28"/>
    <mergeCell ref="L9:N10"/>
    <mergeCell ref="D9:D10"/>
    <mergeCell ref="J9:J10"/>
    <mergeCell ref="F9:F10"/>
    <mergeCell ref="H9:H10"/>
    <mergeCell ref="L22:N22"/>
    <mergeCell ref="L14:N14"/>
    <mergeCell ref="L52:N52"/>
    <mergeCell ref="L17:N17"/>
    <mergeCell ref="I60:I61"/>
    <mergeCell ref="L27:N27"/>
    <mergeCell ref="L24:N24"/>
    <mergeCell ref="L26:N26"/>
    <mergeCell ref="L51:N51"/>
    <mergeCell ref="C57:N57"/>
    <mergeCell ref="M60:M61"/>
    <mergeCell ref="L31:N31"/>
    <mergeCell ref="L34:N34"/>
    <mergeCell ref="E9:E10"/>
    <mergeCell ref="H60:H61"/>
    <mergeCell ref="J60:J61"/>
    <mergeCell ref="K60:K61"/>
    <mergeCell ref="L60:L61"/>
    <mergeCell ref="L32:N32"/>
    <mergeCell ref="I9:I10"/>
    <mergeCell ref="L18:N18"/>
    <mergeCell ref="L19:N19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89"/>
  <sheetViews>
    <sheetView zoomScalePageLayoutView="0" workbookViewId="0" topLeftCell="A1">
      <selection activeCell="F1" sqref="F1:N1"/>
    </sheetView>
  </sheetViews>
  <sheetFormatPr defaultColWidth="9.140625" defaultRowHeight="12.75"/>
  <cols>
    <col min="1" max="1" width="9.140625" style="273" customWidth="1"/>
    <col min="2" max="2" width="38.00390625" style="273" customWidth="1"/>
    <col min="3" max="4" width="12.7109375" style="273" bestFit="1" customWidth="1"/>
    <col min="5" max="6" width="9.7109375" style="273" bestFit="1" customWidth="1"/>
    <col min="7" max="7" width="9.7109375" style="274" bestFit="1" customWidth="1"/>
    <col min="8" max="8" width="10.7109375" style="273" bestFit="1" customWidth="1"/>
    <col min="9" max="9" width="9.7109375" style="274" bestFit="1" customWidth="1"/>
    <col min="10" max="10" width="11.28125" style="274" customWidth="1"/>
    <col min="11" max="11" width="9.140625" style="273" customWidth="1"/>
    <col min="12" max="12" width="9.7109375" style="274" bestFit="1" customWidth="1"/>
    <col min="13" max="13" width="14.421875" style="273" customWidth="1"/>
    <col min="14" max="14" width="14.140625" style="273" customWidth="1"/>
    <col min="15" max="16384" width="9.140625" style="273" customWidth="1"/>
  </cols>
  <sheetData>
    <row r="1" spans="6:14" ht="12.75">
      <c r="F1" s="766" t="s">
        <v>645</v>
      </c>
      <c r="G1" s="767"/>
      <c r="H1" s="767"/>
      <c r="I1" s="767"/>
      <c r="J1" s="767"/>
      <c r="K1" s="767"/>
      <c r="L1" s="767"/>
      <c r="M1" s="767"/>
      <c r="N1" s="767"/>
    </row>
    <row r="3" spans="2:14" s="320" customFormat="1" ht="15.75">
      <c r="B3" s="768" t="s">
        <v>581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</row>
    <row r="4" spans="2:14" ht="12.75">
      <c r="B4" s="767" t="s">
        <v>265</v>
      </c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7.5" customHeight="1" thickBot="1">
      <c r="A5" s="769"/>
      <c r="B5" s="769"/>
      <c r="C5" s="769"/>
      <c r="D5" s="274"/>
      <c r="E5" s="274"/>
      <c r="F5" s="274"/>
      <c r="H5" s="274"/>
      <c r="K5" s="274"/>
      <c r="M5" s="274"/>
      <c r="N5" s="274"/>
    </row>
    <row r="6" spans="1:14" s="275" customFormat="1" ht="12.75" customHeight="1" thickBot="1">
      <c r="A6" s="770" t="s">
        <v>32</v>
      </c>
      <c r="B6" s="770"/>
      <c r="C6" s="771" t="s">
        <v>95</v>
      </c>
      <c r="D6" s="772"/>
      <c r="E6" s="770" t="s">
        <v>187</v>
      </c>
      <c r="F6" s="770"/>
      <c r="G6" s="770" t="s">
        <v>394</v>
      </c>
      <c r="H6" s="770"/>
      <c r="I6" s="770" t="s">
        <v>185</v>
      </c>
      <c r="J6" s="770"/>
      <c r="K6" s="770" t="s">
        <v>183</v>
      </c>
      <c r="L6" s="770"/>
      <c r="M6" s="775" t="s">
        <v>77</v>
      </c>
      <c r="N6" s="775"/>
    </row>
    <row r="7" spans="1:14" s="275" customFormat="1" ht="22.5" customHeight="1" thickBot="1">
      <c r="A7" s="770"/>
      <c r="B7" s="770"/>
      <c r="C7" s="773"/>
      <c r="D7" s="774"/>
      <c r="E7" s="770"/>
      <c r="F7" s="770"/>
      <c r="G7" s="770"/>
      <c r="H7" s="770"/>
      <c r="I7" s="770"/>
      <c r="J7" s="770"/>
      <c r="K7" s="770"/>
      <c r="L7" s="770"/>
      <c r="M7" s="775"/>
      <c r="N7" s="775"/>
    </row>
    <row r="8" spans="1:14" ht="17.25" customHeight="1" thickBot="1">
      <c r="A8" s="770"/>
      <c r="B8" s="770"/>
      <c r="C8" s="317" t="s">
        <v>112</v>
      </c>
      <c r="D8" s="317" t="s">
        <v>113</v>
      </c>
      <c r="E8" s="317" t="s">
        <v>112</v>
      </c>
      <c r="F8" s="317" t="s">
        <v>113</v>
      </c>
      <c r="G8" s="317" t="s">
        <v>112</v>
      </c>
      <c r="H8" s="318" t="s">
        <v>113</v>
      </c>
      <c r="I8" s="319" t="s">
        <v>112</v>
      </c>
      <c r="J8" s="318" t="s">
        <v>113</v>
      </c>
      <c r="K8" s="319" t="s">
        <v>112</v>
      </c>
      <c r="L8" s="318" t="s">
        <v>113</v>
      </c>
      <c r="M8" s="319" t="s">
        <v>112</v>
      </c>
      <c r="N8" s="317" t="s">
        <v>113</v>
      </c>
    </row>
    <row r="9" spans="1:14" ht="12.75">
      <c r="A9" s="276" t="s">
        <v>303</v>
      </c>
      <c r="B9" s="277" t="s">
        <v>304</v>
      </c>
      <c r="C9" s="278">
        <v>9790440</v>
      </c>
      <c r="D9" s="279">
        <v>4689358</v>
      </c>
      <c r="E9" s="280"/>
      <c r="F9" s="281"/>
      <c r="G9" s="447"/>
      <c r="H9" s="282"/>
      <c r="I9" s="447"/>
      <c r="J9" s="406"/>
      <c r="K9" s="280"/>
      <c r="L9" s="406"/>
      <c r="M9" s="283">
        <f>C9+E9+G9+I9+K9</f>
        <v>9790440</v>
      </c>
      <c r="N9" s="284">
        <f>D9+F9+H9+J9+L9</f>
        <v>4689358</v>
      </c>
    </row>
    <row r="10" spans="1:14" ht="13.5" thickBot="1">
      <c r="A10" s="276" t="s">
        <v>305</v>
      </c>
      <c r="B10" s="285" t="s">
        <v>197</v>
      </c>
      <c r="C10" s="286">
        <v>4016488</v>
      </c>
      <c r="D10" s="287">
        <v>3633687</v>
      </c>
      <c r="E10" s="288">
        <v>19491</v>
      </c>
      <c r="F10" s="289">
        <v>457</v>
      </c>
      <c r="G10" s="448"/>
      <c r="H10" s="289"/>
      <c r="I10" s="448"/>
      <c r="J10" s="407"/>
      <c r="K10" s="288"/>
      <c r="L10" s="407"/>
      <c r="M10" s="290">
        <f aca="true" t="shared" si="0" ref="M10:M44">C10+E10+G10+I10+K10</f>
        <v>4035979</v>
      </c>
      <c r="N10" s="291">
        <f aca="true" t="shared" si="1" ref="N10:N81">D10+F10+H10+J10+L10</f>
        <v>3634144</v>
      </c>
    </row>
    <row r="11" spans="1:14" ht="26.25" thickBot="1">
      <c r="A11" s="276" t="s">
        <v>510</v>
      </c>
      <c r="B11" s="292" t="s">
        <v>307</v>
      </c>
      <c r="C11" s="293">
        <f>SUM(C9:C10)</f>
        <v>13806928</v>
      </c>
      <c r="D11" s="294">
        <f aca="true" t="shared" si="2" ref="D11:L11">SUM(D9:D10)</f>
        <v>8323045</v>
      </c>
      <c r="E11" s="293">
        <f t="shared" si="2"/>
        <v>19491</v>
      </c>
      <c r="F11" s="294">
        <f t="shared" si="2"/>
        <v>457</v>
      </c>
      <c r="G11" s="401">
        <f t="shared" si="2"/>
        <v>0</v>
      </c>
      <c r="H11" s="294">
        <f t="shared" si="2"/>
        <v>0</v>
      </c>
      <c r="I11" s="401">
        <f t="shared" si="2"/>
        <v>0</v>
      </c>
      <c r="J11" s="402">
        <f t="shared" si="2"/>
        <v>0</v>
      </c>
      <c r="K11" s="293">
        <f t="shared" si="2"/>
        <v>0</v>
      </c>
      <c r="L11" s="402">
        <f t="shared" si="2"/>
        <v>0</v>
      </c>
      <c r="M11" s="293">
        <f t="shared" si="0"/>
        <v>13826419</v>
      </c>
      <c r="N11" s="295">
        <f t="shared" si="1"/>
        <v>8323502</v>
      </c>
    </row>
    <row r="12" spans="1:14" ht="25.5">
      <c r="A12" s="276" t="s">
        <v>306</v>
      </c>
      <c r="B12" s="296" t="s">
        <v>309</v>
      </c>
      <c r="C12" s="278">
        <v>3361934329</v>
      </c>
      <c r="D12" s="297">
        <v>3188594454</v>
      </c>
      <c r="E12" s="280"/>
      <c r="F12" s="282"/>
      <c r="G12" s="447"/>
      <c r="H12" s="282"/>
      <c r="I12" s="447">
        <v>585420</v>
      </c>
      <c r="J12" s="406">
        <v>573010</v>
      </c>
      <c r="K12" s="280"/>
      <c r="L12" s="406">
        <v>1808084</v>
      </c>
      <c r="M12" s="298">
        <f t="shared" si="0"/>
        <v>3362519749</v>
      </c>
      <c r="N12" s="299">
        <f t="shared" si="1"/>
        <v>3190975548</v>
      </c>
    </row>
    <row r="13" spans="1:14" ht="25.5">
      <c r="A13" s="276" t="s">
        <v>308</v>
      </c>
      <c r="B13" s="300" t="s">
        <v>311</v>
      </c>
      <c r="C13" s="301">
        <v>165011485</v>
      </c>
      <c r="D13" s="302">
        <v>144660851</v>
      </c>
      <c r="E13" s="303">
        <v>133846</v>
      </c>
      <c r="F13" s="304">
        <v>23526</v>
      </c>
      <c r="G13" s="449">
        <v>4847033</v>
      </c>
      <c r="H13" s="304">
        <v>3807778</v>
      </c>
      <c r="I13" s="449">
        <v>8355969</v>
      </c>
      <c r="J13" s="408">
        <v>8766388</v>
      </c>
      <c r="K13" s="303"/>
      <c r="L13" s="408"/>
      <c r="M13" s="305">
        <f t="shared" si="0"/>
        <v>178348333</v>
      </c>
      <c r="N13" s="306">
        <f t="shared" si="1"/>
        <v>157258543</v>
      </c>
    </row>
    <row r="14" spans="1:14" ht="13.5" thickBot="1">
      <c r="A14" s="276" t="s">
        <v>310</v>
      </c>
      <c r="B14" s="285" t="s">
        <v>313</v>
      </c>
      <c r="C14" s="286">
        <v>5624841</v>
      </c>
      <c r="D14" s="287">
        <v>9704189</v>
      </c>
      <c r="E14" s="288"/>
      <c r="F14" s="289"/>
      <c r="G14" s="448"/>
      <c r="H14" s="289"/>
      <c r="I14" s="448"/>
      <c r="J14" s="407"/>
      <c r="K14" s="288"/>
      <c r="L14" s="407"/>
      <c r="M14" s="307">
        <f t="shared" si="0"/>
        <v>5624841</v>
      </c>
      <c r="N14" s="291">
        <f t="shared" si="1"/>
        <v>9704189</v>
      </c>
    </row>
    <row r="15" spans="1:14" ht="13.5" thickBot="1">
      <c r="A15" s="276" t="s">
        <v>511</v>
      </c>
      <c r="B15" s="292" t="s">
        <v>315</v>
      </c>
      <c r="C15" s="293">
        <f>SUM(C12:C14)</f>
        <v>3532570655</v>
      </c>
      <c r="D15" s="294">
        <f aca="true" t="shared" si="3" ref="D15:L15">SUM(D12:D14)</f>
        <v>3342959494</v>
      </c>
      <c r="E15" s="293">
        <f t="shared" si="3"/>
        <v>133846</v>
      </c>
      <c r="F15" s="294">
        <f t="shared" si="3"/>
        <v>23526</v>
      </c>
      <c r="G15" s="401">
        <f t="shared" si="3"/>
        <v>4847033</v>
      </c>
      <c r="H15" s="294">
        <f t="shared" si="3"/>
        <v>3807778</v>
      </c>
      <c r="I15" s="401">
        <f t="shared" si="3"/>
        <v>8941389</v>
      </c>
      <c r="J15" s="402">
        <f t="shared" si="3"/>
        <v>9339398</v>
      </c>
      <c r="K15" s="293">
        <f t="shared" si="3"/>
        <v>0</v>
      </c>
      <c r="L15" s="402">
        <f t="shared" si="3"/>
        <v>1808084</v>
      </c>
      <c r="M15" s="293">
        <f t="shared" si="0"/>
        <v>3546492923</v>
      </c>
      <c r="N15" s="295">
        <f t="shared" si="1"/>
        <v>3357938280</v>
      </c>
    </row>
    <row r="16" spans="1:14" ht="25.5">
      <c r="A16" s="276" t="s">
        <v>312</v>
      </c>
      <c r="B16" s="296" t="s">
        <v>317</v>
      </c>
      <c r="C16" s="278">
        <v>1679175</v>
      </c>
      <c r="D16" s="297">
        <v>1679175</v>
      </c>
      <c r="E16" s="280"/>
      <c r="F16" s="282"/>
      <c r="G16" s="447"/>
      <c r="H16" s="282"/>
      <c r="I16" s="447"/>
      <c r="J16" s="406"/>
      <c r="K16" s="280"/>
      <c r="L16" s="406"/>
      <c r="M16" s="298">
        <f t="shared" si="0"/>
        <v>1679175</v>
      </c>
      <c r="N16" s="299">
        <f t="shared" si="1"/>
        <v>1679175</v>
      </c>
    </row>
    <row r="17" spans="1:14" ht="25.5">
      <c r="A17" s="276" t="s">
        <v>512</v>
      </c>
      <c r="B17" s="300" t="s">
        <v>319</v>
      </c>
      <c r="C17" s="301">
        <v>1460000</v>
      </c>
      <c r="D17" s="302">
        <v>1460000</v>
      </c>
      <c r="E17" s="303"/>
      <c r="F17" s="304"/>
      <c r="G17" s="449"/>
      <c r="H17" s="304"/>
      <c r="I17" s="449"/>
      <c r="J17" s="408"/>
      <c r="K17" s="303"/>
      <c r="L17" s="408"/>
      <c r="M17" s="305">
        <f t="shared" si="0"/>
        <v>1460000</v>
      </c>
      <c r="N17" s="306">
        <f t="shared" si="1"/>
        <v>1460000</v>
      </c>
    </row>
    <row r="18" spans="1:14" ht="26.25" thickBot="1">
      <c r="A18" s="276" t="s">
        <v>314</v>
      </c>
      <c r="B18" s="285" t="s">
        <v>321</v>
      </c>
      <c r="C18" s="286">
        <v>219175</v>
      </c>
      <c r="D18" s="287">
        <v>219175</v>
      </c>
      <c r="E18" s="288"/>
      <c r="F18" s="289"/>
      <c r="G18" s="448"/>
      <c r="H18" s="289"/>
      <c r="I18" s="448"/>
      <c r="J18" s="407"/>
      <c r="K18" s="288"/>
      <c r="L18" s="407"/>
      <c r="M18" s="307">
        <f t="shared" si="0"/>
        <v>219175</v>
      </c>
      <c r="N18" s="291">
        <f t="shared" si="1"/>
        <v>219175</v>
      </c>
    </row>
    <row r="19" spans="1:14" ht="26.25" thickBot="1">
      <c r="A19" s="276" t="s">
        <v>316</v>
      </c>
      <c r="B19" s="292" t="s">
        <v>323</v>
      </c>
      <c r="C19" s="293">
        <f>C16</f>
        <v>1679175</v>
      </c>
      <c r="D19" s="294">
        <f aca="true" t="shared" si="4" ref="D19:L19">D16</f>
        <v>1679175</v>
      </c>
      <c r="E19" s="293">
        <f t="shared" si="4"/>
        <v>0</v>
      </c>
      <c r="F19" s="294">
        <f t="shared" si="4"/>
        <v>0</v>
      </c>
      <c r="G19" s="401">
        <f t="shared" si="4"/>
        <v>0</v>
      </c>
      <c r="H19" s="294">
        <f t="shared" si="4"/>
        <v>0</v>
      </c>
      <c r="I19" s="401">
        <f t="shared" si="4"/>
        <v>0</v>
      </c>
      <c r="J19" s="402">
        <f t="shared" si="4"/>
        <v>0</v>
      </c>
      <c r="K19" s="293">
        <f t="shared" si="4"/>
        <v>0</v>
      </c>
      <c r="L19" s="402">
        <f t="shared" si="4"/>
        <v>0</v>
      </c>
      <c r="M19" s="293">
        <f t="shared" si="0"/>
        <v>1679175</v>
      </c>
      <c r="N19" s="295">
        <f t="shared" si="1"/>
        <v>1679175</v>
      </c>
    </row>
    <row r="20" spans="1:14" ht="39" thickBot="1">
      <c r="A20" s="276" t="s">
        <v>513</v>
      </c>
      <c r="B20" s="292" t="s">
        <v>325</v>
      </c>
      <c r="C20" s="293">
        <f>C11+C15+C19</f>
        <v>3548056758</v>
      </c>
      <c r="D20" s="294">
        <f aca="true" t="shared" si="5" ref="D20:L20">D11+D15+D19</f>
        <v>3352961714</v>
      </c>
      <c r="E20" s="293">
        <f t="shared" si="5"/>
        <v>153337</v>
      </c>
      <c r="F20" s="294">
        <f t="shared" si="5"/>
        <v>23983</v>
      </c>
      <c r="G20" s="401">
        <f t="shared" si="5"/>
        <v>4847033</v>
      </c>
      <c r="H20" s="294">
        <f t="shared" si="5"/>
        <v>3807778</v>
      </c>
      <c r="I20" s="401">
        <f t="shared" si="5"/>
        <v>8941389</v>
      </c>
      <c r="J20" s="402">
        <f t="shared" si="5"/>
        <v>9339398</v>
      </c>
      <c r="K20" s="293">
        <f t="shared" si="5"/>
        <v>0</v>
      </c>
      <c r="L20" s="402">
        <f t="shared" si="5"/>
        <v>1808084</v>
      </c>
      <c r="M20" s="293">
        <f t="shared" si="0"/>
        <v>3561998517</v>
      </c>
      <c r="N20" s="295">
        <f t="shared" si="1"/>
        <v>3367940957</v>
      </c>
    </row>
    <row r="21" spans="1:14" ht="13.5" thickBot="1">
      <c r="A21" s="276" t="s">
        <v>318</v>
      </c>
      <c r="B21" s="308" t="s">
        <v>327</v>
      </c>
      <c r="C21" s="309">
        <v>153968</v>
      </c>
      <c r="D21" s="310">
        <v>2595000</v>
      </c>
      <c r="E21" s="311">
        <v>320953</v>
      </c>
      <c r="F21" s="312">
        <v>60960</v>
      </c>
      <c r="G21" s="450">
        <v>1107454</v>
      </c>
      <c r="H21" s="312">
        <v>278488</v>
      </c>
      <c r="I21" s="450">
        <v>92415</v>
      </c>
      <c r="J21" s="409">
        <v>32868</v>
      </c>
      <c r="K21" s="311">
        <v>50328</v>
      </c>
      <c r="L21" s="409">
        <v>49386</v>
      </c>
      <c r="M21" s="313">
        <f t="shared" si="0"/>
        <v>1725118</v>
      </c>
      <c r="N21" s="314">
        <f t="shared" si="1"/>
        <v>3016702</v>
      </c>
    </row>
    <row r="22" spans="1:14" ht="13.5" thickBot="1">
      <c r="A22" s="276" t="s">
        <v>514</v>
      </c>
      <c r="B22" s="292" t="s">
        <v>329</v>
      </c>
      <c r="C22" s="293">
        <f>C21</f>
        <v>153968</v>
      </c>
      <c r="D22" s="294">
        <f aca="true" t="shared" si="6" ref="D22:L23">D21</f>
        <v>2595000</v>
      </c>
      <c r="E22" s="293">
        <f t="shared" si="6"/>
        <v>320953</v>
      </c>
      <c r="F22" s="294">
        <f t="shared" si="6"/>
        <v>60960</v>
      </c>
      <c r="G22" s="401">
        <f t="shared" si="6"/>
        <v>1107454</v>
      </c>
      <c r="H22" s="294">
        <f t="shared" si="6"/>
        <v>278488</v>
      </c>
      <c r="I22" s="401">
        <f t="shared" si="6"/>
        <v>92415</v>
      </c>
      <c r="J22" s="402">
        <f>J21</f>
        <v>32868</v>
      </c>
      <c r="K22" s="293">
        <f t="shared" si="6"/>
        <v>50328</v>
      </c>
      <c r="L22" s="402">
        <f t="shared" si="6"/>
        <v>49386</v>
      </c>
      <c r="M22" s="293">
        <f t="shared" si="0"/>
        <v>1725118</v>
      </c>
      <c r="N22" s="295">
        <f t="shared" si="1"/>
        <v>3016702</v>
      </c>
    </row>
    <row r="23" spans="1:14" ht="26.25" thickBot="1">
      <c r="A23" s="276" t="s">
        <v>320</v>
      </c>
      <c r="B23" s="292" t="s">
        <v>331</v>
      </c>
      <c r="C23" s="293">
        <f>C22</f>
        <v>153968</v>
      </c>
      <c r="D23" s="294">
        <f t="shared" si="6"/>
        <v>2595000</v>
      </c>
      <c r="E23" s="293">
        <f t="shared" si="6"/>
        <v>320953</v>
      </c>
      <c r="F23" s="294">
        <f t="shared" si="6"/>
        <v>60960</v>
      </c>
      <c r="G23" s="401">
        <f t="shared" si="6"/>
        <v>1107454</v>
      </c>
      <c r="H23" s="294">
        <f t="shared" si="6"/>
        <v>278488</v>
      </c>
      <c r="I23" s="401">
        <f t="shared" si="6"/>
        <v>92415</v>
      </c>
      <c r="J23" s="402">
        <f t="shared" si="6"/>
        <v>32868</v>
      </c>
      <c r="K23" s="293">
        <f t="shared" si="6"/>
        <v>50328</v>
      </c>
      <c r="L23" s="402">
        <f t="shared" si="6"/>
        <v>49386</v>
      </c>
      <c r="M23" s="293">
        <f t="shared" si="0"/>
        <v>1725118</v>
      </c>
      <c r="N23" s="295">
        <f t="shared" si="1"/>
        <v>3016702</v>
      </c>
    </row>
    <row r="24" spans="1:14" ht="13.5" thickBot="1">
      <c r="A24" s="276" t="s">
        <v>515</v>
      </c>
      <c r="B24" s="308" t="s">
        <v>333</v>
      </c>
      <c r="C24" s="309">
        <v>358425</v>
      </c>
      <c r="D24" s="310">
        <v>292800</v>
      </c>
      <c r="E24" s="311">
        <v>469055</v>
      </c>
      <c r="F24" s="312">
        <v>457500</v>
      </c>
      <c r="G24" s="450">
        <v>409330</v>
      </c>
      <c r="H24" s="312">
        <v>460805</v>
      </c>
      <c r="I24" s="450">
        <v>350500</v>
      </c>
      <c r="J24" s="409">
        <v>457670</v>
      </c>
      <c r="K24" s="311">
        <v>253335</v>
      </c>
      <c r="L24" s="409">
        <v>447810</v>
      </c>
      <c r="M24" s="313">
        <f t="shared" si="0"/>
        <v>1840645</v>
      </c>
      <c r="N24" s="314">
        <f t="shared" si="1"/>
        <v>2116585</v>
      </c>
    </row>
    <row r="25" spans="1:14" ht="26.25" thickBot="1">
      <c r="A25" s="276" t="s">
        <v>516</v>
      </c>
      <c r="B25" s="292" t="s">
        <v>335</v>
      </c>
      <c r="C25" s="293">
        <f>C24</f>
        <v>358425</v>
      </c>
      <c r="D25" s="294">
        <f aca="true" t="shared" si="7" ref="D25:L25">D24</f>
        <v>292800</v>
      </c>
      <c r="E25" s="293">
        <f t="shared" si="7"/>
        <v>469055</v>
      </c>
      <c r="F25" s="294">
        <f t="shared" si="7"/>
        <v>457500</v>
      </c>
      <c r="G25" s="401">
        <f t="shared" si="7"/>
        <v>409330</v>
      </c>
      <c r="H25" s="294">
        <f t="shared" si="7"/>
        <v>460805</v>
      </c>
      <c r="I25" s="401">
        <f t="shared" si="7"/>
        <v>350500</v>
      </c>
      <c r="J25" s="402">
        <f t="shared" si="7"/>
        <v>457670</v>
      </c>
      <c r="K25" s="293">
        <f t="shared" si="7"/>
        <v>253335</v>
      </c>
      <c r="L25" s="402">
        <f t="shared" si="7"/>
        <v>447810</v>
      </c>
      <c r="M25" s="293">
        <f t="shared" si="0"/>
        <v>1840645</v>
      </c>
      <c r="N25" s="295">
        <f t="shared" si="1"/>
        <v>2116585</v>
      </c>
    </row>
    <row r="26" spans="1:14" ht="13.5" thickBot="1">
      <c r="A26" s="276" t="s">
        <v>517</v>
      </c>
      <c r="B26" s="308" t="s">
        <v>337</v>
      </c>
      <c r="C26" s="309">
        <v>184770925</v>
      </c>
      <c r="D26" s="310">
        <v>437403951</v>
      </c>
      <c r="E26" s="311">
        <v>69439</v>
      </c>
      <c r="F26" s="312">
        <v>97594</v>
      </c>
      <c r="G26" s="450">
        <v>227027</v>
      </c>
      <c r="H26" s="312">
        <v>8708</v>
      </c>
      <c r="I26" s="450">
        <v>191844</v>
      </c>
      <c r="J26" s="409">
        <v>79469</v>
      </c>
      <c r="K26" s="311">
        <v>169159</v>
      </c>
      <c r="L26" s="409">
        <v>71072</v>
      </c>
      <c r="M26" s="313">
        <f t="shared" si="0"/>
        <v>185428394</v>
      </c>
      <c r="N26" s="314">
        <f t="shared" si="1"/>
        <v>437660794</v>
      </c>
    </row>
    <row r="27" spans="1:14" ht="13.5" thickBot="1">
      <c r="A27" s="276" t="s">
        <v>518</v>
      </c>
      <c r="B27" s="292" t="s">
        <v>339</v>
      </c>
      <c r="C27" s="293">
        <f>C26</f>
        <v>184770925</v>
      </c>
      <c r="D27" s="294">
        <f aca="true" t="shared" si="8" ref="D27:L27">D26</f>
        <v>437403951</v>
      </c>
      <c r="E27" s="293">
        <f t="shared" si="8"/>
        <v>69439</v>
      </c>
      <c r="F27" s="294">
        <f t="shared" si="8"/>
        <v>97594</v>
      </c>
      <c r="G27" s="402">
        <f t="shared" si="8"/>
        <v>227027</v>
      </c>
      <c r="H27" s="294">
        <f t="shared" si="8"/>
        <v>8708</v>
      </c>
      <c r="I27" s="401">
        <f t="shared" si="8"/>
        <v>191844</v>
      </c>
      <c r="J27" s="402">
        <f t="shared" si="8"/>
        <v>79469</v>
      </c>
      <c r="K27" s="293">
        <f t="shared" si="8"/>
        <v>169159</v>
      </c>
      <c r="L27" s="402">
        <f t="shared" si="8"/>
        <v>71072</v>
      </c>
      <c r="M27" s="293">
        <f t="shared" si="0"/>
        <v>185428394</v>
      </c>
      <c r="N27" s="295">
        <f t="shared" si="1"/>
        <v>437660794</v>
      </c>
    </row>
    <row r="28" spans="1:14" ht="13.5" thickBot="1">
      <c r="A28" s="276" t="s">
        <v>519</v>
      </c>
      <c r="B28" s="292" t="s">
        <v>341</v>
      </c>
      <c r="C28" s="293">
        <f>C25+C27</f>
        <v>185129350</v>
      </c>
      <c r="D28" s="294">
        <f aca="true" t="shared" si="9" ref="D28:L28">D25+D27</f>
        <v>437696751</v>
      </c>
      <c r="E28" s="293">
        <f t="shared" si="9"/>
        <v>538494</v>
      </c>
      <c r="F28" s="294">
        <f t="shared" si="9"/>
        <v>555094</v>
      </c>
      <c r="G28" s="401">
        <f t="shared" si="9"/>
        <v>636357</v>
      </c>
      <c r="H28" s="294">
        <f t="shared" si="9"/>
        <v>469513</v>
      </c>
      <c r="I28" s="401">
        <f t="shared" si="9"/>
        <v>542344</v>
      </c>
      <c r="J28" s="402">
        <f t="shared" si="9"/>
        <v>537139</v>
      </c>
      <c r="K28" s="293">
        <f t="shared" si="9"/>
        <v>422494</v>
      </c>
      <c r="L28" s="402">
        <f t="shared" si="9"/>
        <v>518882</v>
      </c>
      <c r="M28" s="293">
        <f t="shared" si="0"/>
        <v>187269039</v>
      </c>
      <c r="N28" s="295">
        <f t="shared" si="1"/>
        <v>439777379</v>
      </c>
    </row>
    <row r="29" spans="1:14" ht="38.25">
      <c r="A29" s="276" t="s">
        <v>322</v>
      </c>
      <c r="B29" s="296" t="s">
        <v>343</v>
      </c>
      <c r="C29" s="278">
        <v>970345</v>
      </c>
      <c r="D29" s="297">
        <v>2740314</v>
      </c>
      <c r="E29" s="280"/>
      <c r="F29" s="282"/>
      <c r="G29" s="447"/>
      <c r="H29" s="282"/>
      <c r="I29" s="447"/>
      <c r="J29" s="406"/>
      <c r="K29" s="280"/>
      <c r="L29" s="406"/>
      <c r="M29" s="298">
        <f t="shared" si="0"/>
        <v>970345</v>
      </c>
      <c r="N29" s="299">
        <f t="shared" si="1"/>
        <v>2740314</v>
      </c>
    </row>
    <row r="30" spans="1:14" ht="38.25">
      <c r="A30" s="276" t="s">
        <v>520</v>
      </c>
      <c r="B30" s="300" t="s">
        <v>345</v>
      </c>
      <c r="C30" s="301">
        <v>252049</v>
      </c>
      <c r="D30" s="302">
        <v>342791</v>
      </c>
      <c r="E30" s="303"/>
      <c r="F30" s="304"/>
      <c r="G30" s="449"/>
      <c r="H30" s="304"/>
      <c r="I30" s="449"/>
      <c r="J30" s="408"/>
      <c r="K30" s="303"/>
      <c r="L30" s="408"/>
      <c r="M30" s="305">
        <f t="shared" si="0"/>
        <v>252049</v>
      </c>
      <c r="N30" s="306">
        <f t="shared" si="1"/>
        <v>342791</v>
      </c>
    </row>
    <row r="31" spans="1:14" ht="38.25">
      <c r="A31" s="276" t="s">
        <v>521</v>
      </c>
      <c r="B31" s="300" t="s">
        <v>347</v>
      </c>
      <c r="C31" s="301">
        <v>653072</v>
      </c>
      <c r="D31" s="302">
        <v>1691299</v>
      </c>
      <c r="E31" s="303"/>
      <c r="F31" s="304"/>
      <c r="G31" s="449"/>
      <c r="H31" s="304"/>
      <c r="I31" s="449"/>
      <c r="J31" s="408"/>
      <c r="K31" s="303"/>
      <c r="L31" s="408"/>
      <c r="M31" s="305">
        <f t="shared" si="0"/>
        <v>653072</v>
      </c>
      <c r="N31" s="306">
        <f t="shared" si="1"/>
        <v>1691299</v>
      </c>
    </row>
    <row r="32" spans="1:14" ht="38.25">
      <c r="A32" s="276" t="s">
        <v>522</v>
      </c>
      <c r="B32" s="300" t="s">
        <v>349</v>
      </c>
      <c r="C32" s="301">
        <v>65224</v>
      </c>
      <c r="D32" s="302">
        <v>706224</v>
      </c>
      <c r="E32" s="303"/>
      <c r="F32" s="304"/>
      <c r="G32" s="449"/>
      <c r="H32" s="304"/>
      <c r="I32" s="449"/>
      <c r="J32" s="408"/>
      <c r="K32" s="303"/>
      <c r="L32" s="408"/>
      <c r="M32" s="305">
        <f t="shared" si="0"/>
        <v>65224</v>
      </c>
      <c r="N32" s="306">
        <f t="shared" si="1"/>
        <v>706224</v>
      </c>
    </row>
    <row r="33" spans="1:14" ht="38.25">
      <c r="A33" s="276" t="s">
        <v>523</v>
      </c>
      <c r="B33" s="300" t="s">
        <v>351</v>
      </c>
      <c r="C33" s="301">
        <v>238801</v>
      </c>
      <c r="D33" s="302">
        <v>1504048</v>
      </c>
      <c r="E33" s="303"/>
      <c r="F33" s="304"/>
      <c r="G33" s="449"/>
      <c r="H33" s="304"/>
      <c r="I33" s="449">
        <v>70000</v>
      </c>
      <c r="J33" s="408">
        <v>55000</v>
      </c>
      <c r="K33" s="303"/>
      <c r="L33" s="408"/>
      <c r="M33" s="305">
        <f t="shared" si="0"/>
        <v>308801</v>
      </c>
      <c r="N33" s="306">
        <f t="shared" si="1"/>
        <v>1559048</v>
      </c>
    </row>
    <row r="34" spans="1:14" ht="51">
      <c r="A34" s="276" t="s">
        <v>524</v>
      </c>
      <c r="B34" s="300" t="s">
        <v>353</v>
      </c>
      <c r="C34" s="301">
        <v>0</v>
      </c>
      <c r="D34" s="302">
        <v>69048</v>
      </c>
      <c r="E34" s="303"/>
      <c r="F34" s="304"/>
      <c r="G34" s="449"/>
      <c r="H34" s="304"/>
      <c r="I34" s="449">
        <v>70000</v>
      </c>
      <c r="J34" s="408">
        <v>45000</v>
      </c>
      <c r="K34" s="303"/>
      <c r="L34" s="408"/>
      <c r="M34" s="305">
        <f t="shared" si="0"/>
        <v>70000</v>
      </c>
      <c r="N34" s="306">
        <f t="shared" si="1"/>
        <v>114048</v>
      </c>
    </row>
    <row r="35" spans="1:14" ht="38.25">
      <c r="A35" s="276" t="s">
        <v>525</v>
      </c>
      <c r="B35" s="300" t="s">
        <v>355</v>
      </c>
      <c r="C35" s="301">
        <v>238801</v>
      </c>
      <c r="D35" s="302">
        <v>1435000</v>
      </c>
      <c r="E35" s="303"/>
      <c r="F35" s="304"/>
      <c r="G35" s="449"/>
      <c r="H35" s="304"/>
      <c r="I35" s="449"/>
      <c r="J35" s="408">
        <v>10000</v>
      </c>
      <c r="K35" s="303"/>
      <c r="L35" s="408"/>
      <c r="M35" s="305">
        <f t="shared" si="0"/>
        <v>238801</v>
      </c>
      <c r="N35" s="306">
        <f t="shared" si="1"/>
        <v>1445000</v>
      </c>
    </row>
    <row r="36" spans="1:14" ht="25.5">
      <c r="A36" s="276" t="s">
        <v>324</v>
      </c>
      <c r="B36" s="300" t="s">
        <v>507</v>
      </c>
      <c r="C36" s="301"/>
      <c r="D36" s="302"/>
      <c r="E36" s="303"/>
      <c r="F36" s="304"/>
      <c r="G36" s="449"/>
      <c r="H36" s="304"/>
      <c r="I36" s="449"/>
      <c r="J36" s="408"/>
      <c r="K36" s="303"/>
      <c r="L36" s="408"/>
      <c r="M36" s="305">
        <f t="shared" si="0"/>
        <v>0</v>
      </c>
      <c r="N36" s="306">
        <f t="shared" si="1"/>
        <v>0</v>
      </c>
    </row>
    <row r="37" spans="1:14" ht="38.25">
      <c r="A37" s="276" t="s">
        <v>326</v>
      </c>
      <c r="B37" s="300" t="s">
        <v>508</v>
      </c>
      <c r="C37" s="301"/>
      <c r="D37" s="302"/>
      <c r="E37" s="303"/>
      <c r="F37" s="304"/>
      <c r="G37" s="449"/>
      <c r="H37" s="304"/>
      <c r="I37" s="449"/>
      <c r="J37" s="408"/>
      <c r="K37" s="303"/>
      <c r="L37" s="408"/>
      <c r="M37" s="305">
        <f t="shared" si="0"/>
        <v>0</v>
      </c>
      <c r="N37" s="306">
        <f t="shared" si="1"/>
        <v>0</v>
      </c>
    </row>
    <row r="38" spans="1:14" ht="38.25">
      <c r="A38" s="276" t="s">
        <v>526</v>
      </c>
      <c r="B38" s="300" t="s">
        <v>356</v>
      </c>
      <c r="C38" s="301">
        <v>276069</v>
      </c>
      <c r="D38" s="302">
        <v>208944</v>
      </c>
      <c r="E38" s="303"/>
      <c r="F38" s="304"/>
      <c r="G38" s="449"/>
      <c r="H38" s="304"/>
      <c r="I38" s="449"/>
      <c r="J38" s="408"/>
      <c r="K38" s="303"/>
      <c r="L38" s="408"/>
      <c r="M38" s="305">
        <f t="shared" si="0"/>
        <v>276069</v>
      </c>
      <c r="N38" s="306">
        <f t="shared" si="1"/>
        <v>208944</v>
      </c>
    </row>
    <row r="39" spans="1:14" ht="51">
      <c r="A39" s="276" t="s">
        <v>527</v>
      </c>
      <c r="B39" s="300" t="s">
        <v>357</v>
      </c>
      <c r="C39" s="301">
        <v>276069</v>
      </c>
      <c r="D39" s="302">
        <v>208944</v>
      </c>
      <c r="E39" s="303"/>
      <c r="F39" s="304"/>
      <c r="G39" s="449"/>
      <c r="H39" s="304"/>
      <c r="I39" s="449"/>
      <c r="J39" s="408"/>
      <c r="K39" s="303"/>
      <c r="L39" s="408"/>
      <c r="M39" s="305">
        <f t="shared" si="0"/>
        <v>276069</v>
      </c>
      <c r="N39" s="306">
        <f t="shared" si="1"/>
        <v>208944</v>
      </c>
    </row>
    <row r="40" spans="1:14" ht="38.25">
      <c r="A40" s="276" t="s">
        <v>528</v>
      </c>
      <c r="B40" s="300" t="s">
        <v>358</v>
      </c>
      <c r="C40" s="301">
        <v>50010</v>
      </c>
      <c r="D40" s="302">
        <v>785161</v>
      </c>
      <c r="E40" s="303"/>
      <c r="F40" s="304"/>
      <c r="G40" s="449"/>
      <c r="H40" s="304"/>
      <c r="I40" s="449"/>
      <c r="J40" s="408"/>
      <c r="K40" s="303"/>
      <c r="L40" s="408"/>
      <c r="M40" s="305">
        <f t="shared" si="0"/>
        <v>50010</v>
      </c>
      <c r="N40" s="306">
        <f t="shared" si="1"/>
        <v>785161</v>
      </c>
    </row>
    <row r="41" spans="1:14" ht="51.75" thickBot="1">
      <c r="A41" s="276" t="s">
        <v>529</v>
      </c>
      <c r="B41" s="285" t="s">
        <v>359</v>
      </c>
      <c r="C41" s="286">
        <v>50010</v>
      </c>
      <c r="D41" s="287">
        <v>785161</v>
      </c>
      <c r="E41" s="288"/>
      <c r="F41" s="289"/>
      <c r="G41" s="448"/>
      <c r="H41" s="289"/>
      <c r="I41" s="448"/>
      <c r="J41" s="407"/>
      <c r="K41" s="288"/>
      <c r="L41" s="407"/>
      <c r="M41" s="307">
        <f t="shared" si="0"/>
        <v>50010</v>
      </c>
      <c r="N41" s="291">
        <f t="shared" si="1"/>
        <v>785161</v>
      </c>
    </row>
    <row r="42" spans="1:14" ht="26.25" thickBot="1">
      <c r="A42" s="276" t="s">
        <v>328</v>
      </c>
      <c r="B42" s="292" t="s">
        <v>360</v>
      </c>
      <c r="C42" s="293">
        <f aca="true" t="shared" si="10" ref="C42:L42">C29+C33+C39+C40</f>
        <v>1535225</v>
      </c>
      <c r="D42" s="294">
        <f t="shared" si="10"/>
        <v>5238467</v>
      </c>
      <c r="E42" s="293">
        <f t="shared" si="10"/>
        <v>0</v>
      </c>
      <c r="F42" s="294">
        <f t="shared" si="10"/>
        <v>0</v>
      </c>
      <c r="G42" s="401">
        <f t="shared" si="10"/>
        <v>0</v>
      </c>
      <c r="H42" s="294">
        <f t="shared" si="10"/>
        <v>0</v>
      </c>
      <c r="I42" s="401">
        <f t="shared" si="10"/>
        <v>70000</v>
      </c>
      <c r="J42" s="402">
        <f t="shared" si="10"/>
        <v>55000</v>
      </c>
      <c r="K42" s="293">
        <f t="shared" si="10"/>
        <v>0</v>
      </c>
      <c r="L42" s="402">
        <f t="shared" si="10"/>
        <v>0</v>
      </c>
      <c r="M42" s="293">
        <f t="shared" si="0"/>
        <v>1605225</v>
      </c>
      <c r="N42" s="295">
        <f t="shared" si="1"/>
        <v>5293467</v>
      </c>
    </row>
    <row r="43" spans="1:14" ht="51">
      <c r="A43" s="276" t="s">
        <v>530</v>
      </c>
      <c r="B43" s="296" t="s">
        <v>361</v>
      </c>
      <c r="C43" s="278">
        <v>2083884</v>
      </c>
      <c r="D43" s="297">
        <v>0</v>
      </c>
      <c r="E43" s="280"/>
      <c r="F43" s="282"/>
      <c r="G43" s="447"/>
      <c r="H43" s="282"/>
      <c r="I43" s="447"/>
      <c r="J43" s="406"/>
      <c r="K43" s="280"/>
      <c r="L43" s="406"/>
      <c r="M43" s="298">
        <f t="shared" si="0"/>
        <v>2083884</v>
      </c>
      <c r="N43" s="299">
        <f t="shared" si="1"/>
        <v>0</v>
      </c>
    </row>
    <row r="44" spans="1:14" ht="51">
      <c r="A44" s="276" t="s">
        <v>531</v>
      </c>
      <c r="B44" s="300" t="s">
        <v>362</v>
      </c>
      <c r="C44" s="301">
        <v>2083884</v>
      </c>
      <c r="D44" s="302">
        <v>0</v>
      </c>
      <c r="E44" s="303"/>
      <c r="F44" s="304"/>
      <c r="G44" s="449"/>
      <c r="H44" s="304"/>
      <c r="I44" s="449"/>
      <c r="J44" s="408"/>
      <c r="K44" s="303"/>
      <c r="L44" s="408"/>
      <c r="M44" s="305">
        <f t="shared" si="0"/>
        <v>2083884</v>
      </c>
      <c r="N44" s="306">
        <f t="shared" si="1"/>
        <v>0</v>
      </c>
    </row>
    <row r="45" spans="1:14" ht="38.25">
      <c r="A45" s="276" t="s">
        <v>532</v>
      </c>
      <c r="B45" s="300" t="s">
        <v>429</v>
      </c>
      <c r="C45" s="301"/>
      <c r="D45" s="302"/>
      <c r="E45" s="303"/>
      <c r="F45" s="304"/>
      <c r="G45" s="449">
        <v>1233032</v>
      </c>
      <c r="H45" s="304">
        <v>611945</v>
      </c>
      <c r="I45" s="449"/>
      <c r="J45" s="408"/>
      <c r="K45" s="303"/>
      <c r="L45" s="408"/>
      <c r="M45" s="305"/>
      <c r="N45" s="306"/>
    </row>
    <row r="46" spans="1:14" ht="63.75">
      <c r="A46" s="276" t="s">
        <v>533</v>
      </c>
      <c r="B46" s="300" t="s">
        <v>430</v>
      </c>
      <c r="C46" s="301"/>
      <c r="D46" s="302"/>
      <c r="E46" s="303"/>
      <c r="F46" s="304"/>
      <c r="G46" s="449">
        <v>97031</v>
      </c>
      <c r="H46" s="304">
        <v>0</v>
      </c>
      <c r="I46" s="449"/>
      <c r="J46" s="408"/>
      <c r="K46" s="303"/>
      <c r="L46" s="408"/>
      <c r="M46" s="305"/>
      <c r="N46" s="306"/>
    </row>
    <row r="47" spans="1:14" ht="25.5">
      <c r="A47" s="276" t="s">
        <v>534</v>
      </c>
      <c r="B47" s="300" t="s">
        <v>431</v>
      </c>
      <c r="C47" s="301"/>
      <c r="D47" s="302"/>
      <c r="E47" s="303"/>
      <c r="F47" s="304"/>
      <c r="G47" s="449">
        <v>873860</v>
      </c>
      <c r="H47" s="304">
        <v>481846</v>
      </c>
      <c r="I47" s="449"/>
      <c r="J47" s="408"/>
      <c r="K47" s="303"/>
      <c r="L47" s="408"/>
      <c r="M47" s="305"/>
      <c r="N47" s="306"/>
    </row>
    <row r="48" spans="1:14" ht="38.25">
      <c r="A48" s="276" t="s">
        <v>535</v>
      </c>
      <c r="B48" s="300" t="s">
        <v>432</v>
      </c>
      <c r="C48" s="301"/>
      <c r="D48" s="302"/>
      <c r="E48" s="303"/>
      <c r="F48" s="304"/>
      <c r="G48" s="449">
        <v>242141</v>
      </c>
      <c r="H48" s="304">
        <v>130099</v>
      </c>
      <c r="I48" s="449"/>
      <c r="J48" s="408"/>
      <c r="K48" s="303"/>
      <c r="L48" s="408"/>
      <c r="M48" s="305"/>
      <c r="N48" s="306"/>
    </row>
    <row r="49" spans="1:14" ht="51">
      <c r="A49" s="276" t="s">
        <v>536</v>
      </c>
      <c r="B49" s="300" t="s">
        <v>363</v>
      </c>
      <c r="C49" s="301">
        <v>9786905</v>
      </c>
      <c r="D49" s="302">
        <v>12247655</v>
      </c>
      <c r="E49" s="303"/>
      <c r="F49" s="304"/>
      <c r="G49" s="449"/>
      <c r="H49" s="304"/>
      <c r="I49" s="449"/>
      <c r="J49" s="408"/>
      <c r="K49" s="303"/>
      <c r="L49" s="408"/>
      <c r="M49" s="305">
        <f aca="true" t="shared" si="11" ref="M49:M56">C49+E49+G49+I49+K49</f>
        <v>9786905</v>
      </c>
      <c r="N49" s="306">
        <f t="shared" si="1"/>
        <v>12247655</v>
      </c>
    </row>
    <row r="50" spans="1:14" ht="51.75" thickBot="1">
      <c r="A50" s="276" t="s">
        <v>537</v>
      </c>
      <c r="B50" s="285" t="s">
        <v>364</v>
      </c>
      <c r="C50" s="286">
        <v>9786905</v>
      </c>
      <c r="D50" s="287">
        <v>12247655</v>
      </c>
      <c r="E50" s="288"/>
      <c r="F50" s="289"/>
      <c r="G50" s="448"/>
      <c r="H50" s="289"/>
      <c r="I50" s="448"/>
      <c r="J50" s="407"/>
      <c r="K50" s="288"/>
      <c r="L50" s="407"/>
      <c r="M50" s="307">
        <f t="shared" si="11"/>
        <v>9786905</v>
      </c>
      <c r="N50" s="291">
        <f t="shared" si="1"/>
        <v>12247655</v>
      </c>
    </row>
    <row r="51" spans="1:14" ht="26.25" thickBot="1">
      <c r="A51" s="276" t="s">
        <v>330</v>
      </c>
      <c r="B51" s="292" t="s">
        <v>365</v>
      </c>
      <c r="C51" s="293">
        <v>11870789</v>
      </c>
      <c r="D51" s="294">
        <v>12247655</v>
      </c>
      <c r="E51" s="315"/>
      <c r="F51" s="316"/>
      <c r="G51" s="451">
        <v>1233032</v>
      </c>
      <c r="H51" s="316">
        <f>H45</f>
        <v>611945</v>
      </c>
      <c r="I51" s="451"/>
      <c r="J51" s="410"/>
      <c r="K51" s="315"/>
      <c r="L51" s="410"/>
      <c r="M51" s="293">
        <f t="shared" si="11"/>
        <v>13103821</v>
      </c>
      <c r="N51" s="295">
        <f t="shared" si="1"/>
        <v>12859600</v>
      </c>
    </row>
    <row r="52" spans="1:14" ht="12.75">
      <c r="A52" s="276" t="s">
        <v>538</v>
      </c>
      <c r="B52" s="296" t="s">
        <v>396</v>
      </c>
      <c r="C52" s="278"/>
      <c r="D52" s="297"/>
      <c r="E52" s="280">
        <v>319916</v>
      </c>
      <c r="F52" s="282">
        <v>193250</v>
      </c>
      <c r="G52" s="447"/>
      <c r="H52" s="282"/>
      <c r="I52" s="447"/>
      <c r="J52" s="406"/>
      <c r="K52" s="280">
        <v>150000</v>
      </c>
      <c r="L52" s="406"/>
      <c r="M52" s="298">
        <f t="shared" si="11"/>
        <v>469916</v>
      </c>
      <c r="N52" s="299">
        <f t="shared" si="1"/>
        <v>193250</v>
      </c>
    </row>
    <row r="53" spans="1:14" ht="25.5">
      <c r="A53" s="276" t="s">
        <v>539</v>
      </c>
      <c r="B53" s="300" t="s">
        <v>397</v>
      </c>
      <c r="C53" s="301"/>
      <c r="D53" s="302"/>
      <c r="E53" s="303">
        <v>319916</v>
      </c>
      <c r="F53" s="304">
        <v>193250</v>
      </c>
      <c r="G53" s="449"/>
      <c r="H53" s="304"/>
      <c r="I53" s="449"/>
      <c r="J53" s="408"/>
      <c r="K53" s="303">
        <v>150000</v>
      </c>
      <c r="L53" s="408"/>
      <c r="M53" s="305">
        <f t="shared" si="11"/>
        <v>469916</v>
      </c>
      <c r="N53" s="306">
        <f t="shared" si="1"/>
        <v>193250</v>
      </c>
    </row>
    <row r="54" spans="1:14" ht="26.25" thickBot="1">
      <c r="A54" s="276" t="s">
        <v>540</v>
      </c>
      <c r="B54" s="285" t="s">
        <v>399</v>
      </c>
      <c r="C54" s="286"/>
      <c r="D54" s="287"/>
      <c r="E54" s="288"/>
      <c r="F54" s="289"/>
      <c r="G54" s="448"/>
      <c r="H54" s="289"/>
      <c r="I54" s="448"/>
      <c r="J54" s="407"/>
      <c r="K54" s="288"/>
      <c r="L54" s="407"/>
      <c r="M54" s="307">
        <f t="shared" si="11"/>
        <v>0</v>
      </c>
      <c r="N54" s="291">
        <f t="shared" si="1"/>
        <v>0</v>
      </c>
    </row>
    <row r="55" spans="1:14" s="275" customFormat="1" ht="26.25" thickBot="1">
      <c r="A55" s="276" t="s">
        <v>332</v>
      </c>
      <c r="B55" s="292" t="s">
        <v>398</v>
      </c>
      <c r="C55" s="293">
        <f>C52+C53</f>
        <v>0</v>
      </c>
      <c r="D55" s="294">
        <f>D52+D53</f>
        <v>0</v>
      </c>
      <c r="E55" s="293">
        <f>E52</f>
        <v>319916</v>
      </c>
      <c r="F55" s="294">
        <f aca="true" t="shared" si="12" ref="F55:L55">F52</f>
        <v>193250</v>
      </c>
      <c r="G55" s="401">
        <f t="shared" si="12"/>
        <v>0</v>
      </c>
      <c r="H55" s="294">
        <f t="shared" si="12"/>
        <v>0</v>
      </c>
      <c r="I55" s="401">
        <f t="shared" si="12"/>
        <v>0</v>
      </c>
      <c r="J55" s="402">
        <f t="shared" si="12"/>
        <v>0</v>
      </c>
      <c r="K55" s="293">
        <f t="shared" si="12"/>
        <v>150000</v>
      </c>
      <c r="L55" s="402">
        <f t="shared" si="12"/>
        <v>0</v>
      </c>
      <c r="M55" s="293">
        <f t="shared" si="11"/>
        <v>469916</v>
      </c>
      <c r="N55" s="295">
        <f t="shared" si="1"/>
        <v>193250</v>
      </c>
    </row>
    <row r="56" spans="1:14" ht="13.5" thickBot="1">
      <c r="A56" s="276" t="s">
        <v>541</v>
      </c>
      <c r="B56" s="292" t="s">
        <v>366</v>
      </c>
      <c r="C56" s="293">
        <f>C42+C51+C55</f>
        <v>13406014</v>
      </c>
      <c r="D56" s="294">
        <f aca="true" t="shared" si="13" ref="D56:L56">D42+D51+D55</f>
        <v>17486122</v>
      </c>
      <c r="E56" s="293">
        <f t="shared" si="13"/>
        <v>319916</v>
      </c>
      <c r="F56" s="294">
        <f t="shared" si="13"/>
        <v>193250</v>
      </c>
      <c r="G56" s="401">
        <f t="shared" si="13"/>
        <v>1233032</v>
      </c>
      <c r="H56" s="294">
        <f t="shared" si="13"/>
        <v>611945</v>
      </c>
      <c r="I56" s="401">
        <f t="shared" si="13"/>
        <v>70000</v>
      </c>
      <c r="J56" s="402">
        <f t="shared" si="13"/>
        <v>55000</v>
      </c>
      <c r="K56" s="293">
        <f t="shared" si="13"/>
        <v>150000</v>
      </c>
      <c r="L56" s="402">
        <f t="shared" si="13"/>
        <v>0</v>
      </c>
      <c r="M56" s="293">
        <f t="shared" si="11"/>
        <v>15178962</v>
      </c>
      <c r="N56" s="295">
        <f t="shared" si="1"/>
        <v>18346317</v>
      </c>
    </row>
    <row r="57" spans="1:14" ht="25.5">
      <c r="A57" s="276" t="s">
        <v>542</v>
      </c>
      <c r="B57" s="308" t="s">
        <v>433</v>
      </c>
      <c r="C57" s="309"/>
      <c r="D57" s="310">
        <v>22749456</v>
      </c>
      <c r="E57" s="309"/>
      <c r="F57" s="310">
        <v>1628789</v>
      </c>
      <c r="G57" s="452">
        <v>8695244</v>
      </c>
      <c r="H57" s="310">
        <v>17041422</v>
      </c>
      <c r="I57" s="452"/>
      <c r="J57" s="411">
        <v>1956104</v>
      </c>
      <c r="K57" s="309"/>
      <c r="L57" s="411">
        <v>1671154</v>
      </c>
      <c r="M57" s="309"/>
      <c r="N57" s="312"/>
    </row>
    <row r="58" spans="1:14" ht="12.75">
      <c r="A58" s="276" t="s">
        <v>334</v>
      </c>
      <c r="B58" s="308" t="s">
        <v>434</v>
      </c>
      <c r="C58" s="309"/>
      <c r="D58" s="310">
        <v>-143147</v>
      </c>
      <c r="E58" s="309"/>
      <c r="F58" s="310">
        <v>-11095</v>
      </c>
      <c r="G58" s="452">
        <v>-8855780</v>
      </c>
      <c r="H58" s="310">
        <v>-15246752</v>
      </c>
      <c r="I58" s="452"/>
      <c r="J58" s="411"/>
      <c r="K58" s="309"/>
      <c r="L58" s="411">
        <v>-1479</v>
      </c>
      <c r="M58" s="309"/>
      <c r="N58" s="312"/>
    </row>
    <row r="59" spans="1:14" ht="26.25" thickBot="1">
      <c r="A59" s="276" t="s">
        <v>336</v>
      </c>
      <c r="B59" s="308" t="s">
        <v>427</v>
      </c>
      <c r="C59" s="309"/>
      <c r="D59" s="310"/>
      <c r="E59" s="311">
        <v>85440</v>
      </c>
      <c r="F59" s="312"/>
      <c r="G59" s="450"/>
      <c r="H59" s="312"/>
      <c r="I59" s="450"/>
      <c r="J59" s="409"/>
      <c r="K59" s="311"/>
      <c r="L59" s="409"/>
      <c r="M59" s="313"/>
      <c r="N59" s="314"/>
    </row>
    <row r="60" spans="1:14" s="275" customFormat="1" ht="27" thickBot="1" thickTop="1">
      <c r="A60" s="276" t="s">
        <v>543</v>
      </c>
      <c r="B60" s="403" t="s">
        <v>428</v>
      </c>
      <c r="C60" s="404">
        <f aca="true" t="shared" si="14" ref="C60:L60">SUM(C57:C59)</f>
        <v>0</v>
      </c>
      <c r="D60" s="404">
        <f t="shared" si="14"/>
        <v>22606309</v>
      </c>
      <c r="E60" s="404">
        <f t="shared" si="14"/>
        <v>85440</v>
      </c>
      <c r="F60" s="404">
        <f t="shared" si="14"/>
        <v>1617694</v>
      </c>
      <c r="G60" s="404">
        <f t="shared" si="14"/>
        <v>-160536</v>
      </c>
      <c r="H60" s="404">
        <f t="shared" si="14"/>
        <v>1794670</v>
      </c>
      <c r="I60" s="404">
        <f t="shared" si="14"/>
        <v>0</v>
      </c>
      <c r="J60" s="404">
        <f t="shared" si="14"/>
        <v>1956104</v>
      </c>
      <c r="K60" s="404">
        <f t="shared" si="14"/>
        <v>0</v>
      </c>
      <c r="L60" s="404">
        <f t="shared" si="14"/>
        <v>1669675</v>
      </c>
      <c r="M60" s="404">
        <f>C60+E60+G60+I60+K60</f>
        <v>-75096</v>
      </c>
      <c r="N60" s="405">
        <f>D60+F60+H60+J60+L60</f>
        <v>29644452</v>
      </c>
    </row>
    <row r="61" spans="1:14" ht="26.25" thickTop="1">
      <c r="A61" s="276" t="s">
        <v>338</v>
      </c>
      <c r="B61" s="296" t="s">
        <v>367</v>
      </c>
      <c r="C61" s="278">
        <v>1522567</v>
      </c>
      <c r="D61" s="297">
        <v>0</v>
      </c>
      <c r="E61" s="280"/>
      <c r="F61" s="282"/>
      <c r="G61" s="447"/>
      <c r="H61" s="282">
        <v>1212120</v>
      </c>
      <c r="I61" s="447">
        <v>78862</v>
      </c>
      <c r="J61" s="406">
        <v>0</v>
      </c>
      <c r="K61" s="280"/>
      <c r="L61" s="406"/>
      <c r="M61" s="298">
        <f aca="true" t="shared" si="15" ref="M61:M89">C61+E61+G61+I61+K61</f>
        <v>1601429</v>
      </c>
      <c r="N61" s="299">
        <f t="shared" si="1"/>
        <v>1212120</v>
      </c>
    </row>
    <row r="62" spans="1:14" ht="26.25" thickBot="1">
      <c r="A62" s="276" t="s">
        <v>544</v>
      </c>
      <c r="B62" s="285" t="s">
        <v>368</v>
      </c>
      <c r="C62" s="286">
        <v>79202</v>
      </c>
      <c r="D62" s="287">
        <v>0</v>
      </c>
      <c r="E62" s="288"/>
      <c r="F62" s="289"/>
      <c r="G62" s="448"/>
      <c r="H62" s="289"/>
      <c r="I62" s="448"/>
      <c r="J62" s="407">
        <v>65890</v>
      </c>
      <c r="K62" s="288"/>
      <c r="L62" s="407"/>
      <c r="M62" s="307">
        <f t="shared" si="15"/>
        <v>79202</v>
      </c>
      <c r="N62" s="291">
        <f t="shared" si="1"/>
        <v>65890</v>
      </c>
    </row>
    <row r="63" spans="1:14" ht="26.25" thickBot="1">
      <c r="A63" s="276" t="s">
        <v>545</v>
      </c>
      <c r="B63" s="292" t="s">
        <v>369</v>
      </c>
      <c r="C63" s="293">
        <f aca="true" t="shared" si="16" ref="C63:L63">SUM(C61:C62)</f>
        <v>1601769</v>
      </c>
      <c r="D63" s="294">
        <f t="shared" si="16"/>
        <v>0</v>
      </c>
      <c r="E63" s="293">
        <f t="shared" si="16"/>
        <v>0</v>
      </c>
      <c r="F63" s="294">
        <f t="shared" si="16"/>
        <v>0</v>
      </c>
      <c r="G63" s="401">
        <f t="shared" si="16"/>
        <v>0</v>
      </c>
      <c r="H63" s="294">
        <f t="shared" si="16"/>
        <v>1212120</v>
      </c>
      <c r="I63" s="401">
        <f t="shared" si="16"/>
        <v>78862</v>
      </c>
      <c r="J63" s="402">
        <f t="shared" si="16"/>
        <v>65890</v>
      </c>
      <c r="K63" s="293">
        <f t="shared" si="16"/>
        <v>0</v>
      </c>
      <c r="L63" s="402">
        <f t="shared" si="16"/>
        <v>0</v>
      </c>
      <c r="M63" s="293">
        <f t="shared" si="15"/>
        <v>1680631</v>
      </c>
      <c r="N63" s="295">
        <f t="shared" si="1"/>
        <v>1278010</v>
      </c>
    </row>
    <row r="64" spans="1:14" ht="26.25" thickBot="1">
      <c r="A64" s="468" t="s">
        <v>546</v>
      </c>
      <c r="B64" s="469" t="s">
        <v>370</v>
      </c>
      <c r="C64" s="470">
        <f>C20+C23+C28+C56+C63</f>
        <v>3748347859</v>
      </c>
      <c r="D64" s="471">
        <f>D20+D23+D28+D56+D63+D60</f>
        <v>3833345896</v>
      </c>
      <c r="E64" s="470">
        <f>E20+E23+E28+E56+E63+E60</f>
        <v>1418140</v>
      </c>
      <c r="F64" s="471">
        <f>F20+F23+F28+F56+F63+F60</f>
        <v>2450981</v>
      </c>
      <c r="G64" s="470">
        <f>G20+G23+G28+G56+G63</f>
        <v>7823876</v>
      </c>
      <c r="H64" s="471">
        <f>H20+H23+H28+H56+H63+H60</f>
        <v>8174514</v>
      </c>
      <c r="I64" s="470">
        <f>I20+I23+I28+I56+I63</f>
        <v>9725010</v>
      </c>
      <c r="J64" s="471">
        <f>J20+J23+J28+J56+J63+J60</f>
        <v>11986399</v>
      </c>
      <c r="K64" s="470">
        <f>K20+K23+K28+K56+K63</f>
        <v>622822</v>
      </c>
      <c r="L64" s="471">
        <f>L20+L23+L28+L56+L63+L60</f>
        <v>4046027</v>
      </c>
      <c r="M64" s="470">
        <f t="shared" si="15"/>
        <v>3767937707</v>
      </c>
      <c r="N64" s="472">
        <f t="shared" si="1"/>
        <v>3860003817</v>
      </c>
    </row>
    <row r="65" spans="1:14" ht="12.75">
      <c r="A65" s="276" t="s">
        <v>340</v>
      </c>
      <c r="B65" s="296" t="s">
        <v>371</v>
      </c>
      <c r="C65" s="278">
        <v>1329351203</v>
      </c>
      <c r="D65" s="297">
        <v>1329351203</v>
      </c>
      <c r="E65" s="280">
        <v>1919498</v>
      </c>
      <c r="F65" s="282">
        <v>1919498</v>
      </c>
      <c r="G65" s="447">
        <v>3397903</v>
      </c>
      <c r="H65" s="282">
        <v>3397903</v>
      </c>
      <c r="I65" s="447">
        <v>6865843</v>
      </c>
      <c r="J65" s="406">
        <v>6865843</v>
      </c>
      <c r="K65" s="280"/>
      <c r="L65" s="406"/>
      <c r="M65" s="298">
        <f t="shared" si="15"/>
        <v>1341534447</v>
      </c>
      <c r="N65" s="299">
        <f t="shared" si="1"/>
        <v>1341534447</v>
      </c>
    </row>
    <row r="66" spans="1:14" ht="12.75">
      <c r="A66" s="276" t="s">
        <v>547</v>
      </c>
      <c r="B66" s="300" t="s">
        <v>198</v>
      </c>
      <c r="C66" s="301">
        <v>335163953</v>
      </c>
      <c r="D66" s="302">
        <v>314827150</v>
      </c>
      <c r="E66" s="303">
        <v>-1117662</v>
      </c>
      <c r="F66" s="304">
        <v>-1117662</v>
      </c>
      <c r="G66" s="449">
        <v>-167350</v>
      </c>
      <c r="H66" s="304">
        <v>-167350</v>
      </c>
      <c r="I66" s="449">
        <v>613334</v>
      </c>
      <c r="J66" s="408">
        <v>613334</v>
      </c>
      <c r="K66" s="303">
        <v>-8906</v>
      </c>
      <c r="L66" s="408">
        <v>-8906</v>
      </c>
      <c r="M66" s="305">
        <f t="shared" si="15"/>
        <v>334483369</v>
      </c>
      <c r="N66" s="306">
        <f t="shared" si="1"/>
        <v>314146566</v>
      </c>
    </row>
    <row r="67" spans="1:14" ht="26.25" thickBot="1">
      <c r="A67" s="276" t="s">
        <v>548</v>
      </c>
      <c r="B67" s="285" t="s">
        <v>372</v>
      </c>
      <c r="C67" s="286">
        <v>25100078</v>
      </c>
      <c r="D67" s="287">
        <v>25100078</v>
      </c>
      <c r="E67" s="288"/>
      <c r="F67" s="289"/>
      <c r="G67" s="448"/>
      <c r="H67" s="289"/>
      <c r="I67" s="448"/>
      <c r="J67" s="407"/>
      <c r="K67" s="288"/>
      <c r="L67" s="407"/>
      <c r="M67" s="307">
        <f t="shared" si="15"/>
        <v>25100078</v>
      </c>
      <c r="N67" s="291">
        <f t="shared" si="1"/>
        <v>25100078</v>
      </c>
    </row>
    <row r="68" spans="1:14" ht="26.25" thickBot="1">
      <c r="A68" s="276" t="s">
        <v>549</v>
      </c>
      <c r="B68" s="292" t="s">
        <v>373</v>
      </c>
      <c r="C68" s="401">
        <v>25100078</v>
      </c>
      <c r="D68" s="402">
        <v>25100078</v>
      </c>
      <c r="E68" s="315"/>
      <c r="F68" s="316"/>
      <c r="G68" s="451"/>
      <c r="H68" s="316"/>
      <c r="I68" s="451"/>
      <c r="J68" s="410"/>
      <c r="K68" s="315"/>
      <c r="L68" s="410"/>
      <c r="M68" s="293">
        <f t="shared" si="15"/>
        <v>25100078</v>
      </c>
      <c r="N68" s="295">
        <f t="shared" si="1"/>
        <v>25100078</v>
      </c>
    </row>
    <row r="69" spans="1:14" ht="12.75">
      <c r="A69" s="276" t="s">
        <v>550</v>
      </c>
      <c r="B69" s="296" t="s">
        <v>374</v>
      </c>
      <c r="C69" s="278">
        <v>649418784</v>
      </c>
      <c r="D69" s="297">
        <v>564636518</v>
      </c>
      <c r="E69" s="280">
        <v>-309314</v>
      </c>
      <c r="F69" s="282">
        <v>328588</v>
      </c>
      <c r="G69" s="447">
        <v>4800750</v>
      </c>
      <c r="H69" s="282">
        <v>4333090</v>
      </c>
      <c r="I69" s="447">
        <v>-918185</v>
      </c>
      <c r="J69" s="406">
        <v>2180232</v>
      </c>
      <c r="K69" s="280">
        <v>518375</v>
      </c>
      <c r="L69" s="406">
        <v>541229</v>
      </c>
      <c r="M69" s="298">
        <f t="shared" si="15"/>
        <v>653510410</v>
      </c>
      <c r="N69" s="299">
        <f t="shared" si="1"/>
        <v>572019657</v>
      </c>
    </row>
    <row r="70" spans="1:14" ht="13.5" thickBot="1">
      <c r="A70" s="276" t="s">
        <v>342</v>
      </c>
      <c r="B70" s="285" t="s">
        <v>375</v>
      </c>
      <c r="C70" s="286">
        <v>-84782266</v>
      </c>
      <c r="D70" s="287">
        <v>-101066113</v>
      </c>
      <c r="E70" s="288">
        <v>637902</v>
      </c>
      <c r="F70" s="289">
        <v>-1986046</v>
      </c>
      <c r="G70" s="448">
        <v>-467660</v>
      </c>
      <c r="H70" s="289">
        <v>-2321077</v>
      </c>
      <c r="I70" s="448">
        <v>3098417</v>
      </c>
      <c r="J70" s="407">
        <v>1361426</v>
      </c>
      <c r="K70" s="288">
        <v>22854</v>
      </c>
      <c r="L70" s="407">
        <v>-2745364</v>
      </c>
      <c r="M70" s="307">
        <f t="shared" si="15"/>
        <v>-81490753</v>
      </c>
      <c r="N70" s="291">
        <f t="shared" si="1"/>
        <v>-106757174</v>
      </c>
    </row>
    <row r="71" spans="1:14" s="275" customFormat="1" ht="13.5" thickBot="1">
      <c r="A71" s="276" t="s">
        <v>551</v>
      </c>
      <c r="B71" s="292" t="s">
        <v>376</v>
      </c>
      <c r="C71" s="293">
        <f>C65+C66+C67+C69+C70</f>
        <v>2254251752</v>
      </c>
      <c r="D71" s="294">
        <f aca="true" t="shared" si="17" ref="D71:L71">D65+D66+D67+D69+D70</f>
        <v>2132848836</v>
      </c>
      <c r="E71" s="293">
        <f t="shared" si="17"/>
        <v>1130424</v>
      </c>
      <c r="F71" s="294">
        <f t="shared" si="17"/>
        <v>-855622</v>
      </c>
      <c r="G71" s="401">
        <f t="shared" si="17"/>
        <v>7563643</v>
      </c>
      <c r="H71" s="294">
        <f t="shared" si="17"/>
        <v>5242566</v>
      </c>
      <c r="I71" s="401">
        <f t="shared" si="17"/>
        <v>9659409</v>
      </c>
      <c r="J71" s="402">
        <f t="shared" si="17"/>
        <v>11020835</v>
      </c>
      <c r="K71" s="293">
        <f t="shared" si="17"/>
        <v>532323</v>
      </c>
      <c r="L71" s="402">
        <f t="shared" si="17"/>
        <v>-2213041</v>
      </c>
      <c r="M71" s="293">
        <f t="shared" si="15"/>
        <v>2273137551</v>
      </c>
      <c r="N71" s="295">
        <f t="shared" si="1"/>
        <v>2146043574</v>
      </c>
    </row>
    <row r="72" spans="1:14" ht="25.5">
      <c r="A72" s="276" t="s">
        <v>552</v>
      </c>
      <c r="B72" s="296" t="s">
        <v>377</v>
      </c>
      <c r="C72" s="278">
        <v>3817660</v>
      </c>
      <c r="D72" s="297">
        <v>3817661</v>
      </c>
      <c r="E72" s="280"/>
      <c r="F72" s="282"/>
      <c r="G72" s="447"/>
      <c r="H72" s="282"/>
      <c r="I72" s="447"/>
      <c r="J72" s="406"/>
      <c r="K72" s="280"/>
      <c r="L72" s="406"/>
      <c r="M72" s="298">
        <f t="shared" si="15"/>
        <v>3817660</v>
      </c>
      <c r="N72" s="299">
        <f t="shared" si="1"/>
        <v>3817661</v>
      </c>
    </row>
    <row r="73" spans="1:14" ht="38.25">
      <c r="A73" s="276" t="s">
        <v>553</v>
      </c>
      <c r="B73" s="300" t="s">
        <v>378</v>
      </c>
      <c r="C73" s="301">
        <v>0</v>
      </c>
      <c r="D73" s="302">
        <v>0</v>
      </c>
      <c r="E73" s="303"/>
      <c r="F73" s="304"/>
      <c r="G73" s="449"/>
      <c r="H73" s="304"/>
      <c r="I73" s="449"/>
      <c r="J73" s="408"/>
      <c r="K73" s="303"/>
      <c r="L73" s="408"/>
      <c r="M73" s="305">
        <f t="shared" si="15"/>
        <v>0</v>
      </c>
      <c r="N73" s="306">
        <f t="shared" si="1"/>
        <v>0</v>
      </c>
    </row>
    <row r="74" spans="1:14" ht="39" thickBot="1">
      <c r="A74" s="276" t="s">
        <v>344</v>
      </c>
      <c r="B74" s="285" t="s">
        <v>379</v>
      </c>
      <c r="C74" s="286">
        <v>0</v>
      </c>
      <c r="D74" s="287">
        <v>0</v>
      </c>
      <c r="E74" s="288"/>
      <c r="F74" s="289"/>
      <c r="G74" s="448"/>
      <c r="H74" s="289"/>
      <c r="I74" s="448"/>
      <c r="J74" s="407"/>
      <c r="K74" s="288"/>
      <c r="L74" s="407"/>
      <c r="M74" s="307">
        <f t="shared" si="15"/>
        <v>0</v>
      </c>
      <c r="N74" s="291">
        <f t="shared" si="1"/>
        <v>0</v>
      </c>
    </row>
    <row r="75" spans="1:14" ht="26.25" thickBot="1">
      <c r="A75" s="276" t="s">
        <v>346</v>
      </c>
      <c r="B75" s="292" t="s">
        <v>380</v>
      </c>
      <c r="C75" s="293">
        <f>SUM(C72:C74)</f>
        <v>3817660</v>
      </c>
      <c r="D75" s="294">
        <f aca="true" t="shared" si="18" ref="D75:L75">SUM(D72:D74)</f>
        <v>3817661</v>
      </c>
      <c r="E75" s="293">
        <f t="shared" si="18"/>
        <v>0</v>
      </c>
      <c r="F75" s="294">
        <f t="shared" si="18"/>
        <v>0</v>
      </c>
      <c r="G75" s="401">
        <f t="shared" si="18"/>
        <v>0</v>
      </c>
      <c r="H75" s="294">
        <f t="shared" si="18"/>
        <v>0</v>
      </c>
      <c r="I75" s="401">
        <f t="shared" si="18"/>
        <v>0</v>
      </c>
      <c r="J75" s="402">
        <f t="shared" si="18"/>
        <v>0</v>
      </c>
      <c r="K75" s="293">
        <f t="shared" si="18"/>
        <v>0</v>
      </c>
      <c r="L75" s="402">
        <f t="shared" si="18"/>
        <v>0</v>
      </c>
      <c r="M75" s="293">
        <f t="shared" si="15"/>
        <v>3817660</v>
      </c>
      <c r="N75" s="295">
        <f t="shared" si="1"/>
        <v>3817661</v>
      </c>
    </row>
    <row r="76" spans="1:14" ht="38.25">
      <c r="A76" s="276" t="s">
        <v>348</v>
      </c>
      <c r="B76" s="296" t="s">
        <v>381</v>
      </c>
      <c r="C76" s="278">
        <v>838767</v>
      </c>
      <c r="D76" s="297">
        <v>690898</v>
      </c>
      <c r="E76" s="280">
        <v>78113</v>
      </c>
      <c r="F76" s="282">
        <v>257920</v>
      </c>
      <c r="G76" s="447">
        <v>87737</v>
      </c>
      <c r="H76" s="282">
        <v>847128</v>
      </c>
      <c r="I76" s="447">
        <v>63215</v>
      </c>
      <c r="J76" s="406">
        <v>152073</v>
      </c>
      <c r="K76" s="280">
        <v>88531</v>
      </c>
      <c r="L76" s="406">
        <v>281911</v>
      </c>
      <c r="M76" s="298">
        <f t="shared" si="15"/>
        <v>1156363</v>
      </c>
      <c r="N76" s="299">
        <f t="shared" si="1"/>
        <v>2229930</v>
      </c>
    </row>
    <row r="77" spans="1:14" ht="38.25">
      <c r="A77" s="276" t="s">
        <v>350</v>
      </c>
      <c r="B77" s="300" t="s">
        <v>382</v>
      </c>
      <c r="C77" s="301">
        <v>8369941</v>
      </c>
      <c r="D77" s="302">
        <v>9051650</v>
      </c>
      <c r="E77" s="303"/>
      <c r="F77" s="304"/>
      <c r="G77" s="449"/>
      <c r="H77" s="304"/>
      <c r="I77" s="449"/>
      <c r="J77" s="408"/>
      <c r="K77" s="303"/>
      <c r="L77" s="408"/>
      <c r="M77" s="305">
        <f t="shared" si="15"/>
        <v>8369941</v>
      </c>
      <c r="N77" s="306">
        <f t="shared" si="1"/>
        <v>9051650</v>
      </c>
    </row>
    <row r="78" spans="1:14" ht="51.75" thickBot="1">
      <c r="A78" s="276" t="s">
        <v>352</v>
      </c>
      <c r="B78" s="285" t="s">
        <v>383</v>
      </c>
      <c r="C78" s="286">
        <v>8369941</v>
      </c>
      <c r="D78" s="287">
        <v>9051650</v>
      </c>
      <c r="E78" s="288"/>
      <c r="F78" s="289"/>
      <c r="G78" s="448"/>
      <c r="H78" s="289"/>
      <c r="I78" s="448"/>
      <c r="J78" s="407"/>
      <c r="K78" s="288"/>
      <c r="L78" s="407"/>
      <c r="M78" s="307">
        <f t="shared" si="15"/>
        <v>8369941</v>
      </c>
      <c r="N78" s="291">
        <f t="shared" si="1"/>
        <v>9051650</v>
      </c>
    </row>
    <row r="79" spans="1:14" ht="39" thickBot="1">
      <c r="A79" s="276" t="s">
        <v>354</v>
      </c>
      <c r="B79" s="292" t="s">
        <v>384</v>
      </c>
      <c r="C79" s="293">
        <f>C77+C76</f>
        <v>9208708</v>
      </c>
      <c r="D79" s="294">
        <f aca="true" t="shared" si="19" ref="D79:L79">D77+D76</f>
        <v>9742548</v>
      </c>
      <c r="E79" s="293">
        <f t="shared" si="19"/>
        <v>78113</v>
      </c>
      <c r="F79" s="294">
        <f t="shared" si="19"/>
        <v>257920</v>
      </c>
      <c r="G79" s="401">
        <f t="shared" si="19"/>
        <v>87737</v>
      </c>
      <c r="H79" s="294">
        <f t="shared" si="19"/>
        <v>847128</v>
      </c>
      <c r="I79" s="401">
        <f t="shared" si="19"/>
        <v>63215</v>
      </c>
      <c r="J79" s="402">
        <f t="shared" si="19"/>
        <v>152073</v>
      </c>
      <c r="K79" s="293">
        <f t="shared" si="19"/>
        <v>88531</v>
      </c>
      <c r="L79" s="402">
        <f t="shared" si="19"/>
        <v>281911</v>
      </c>
      <c r="M79" s="293">
        <f t="shared" si="15"/>
        <v>9526304</v>
      </c>
      <c r="N79" s="295">
        <f t="shared" si="1"/>
        <v>11281580</v>
      </c>
    </row>
    <row r="80" spans="1:14" ht="12.75">
      <c r="A80" s="276" t="s">
        <v>554</v>
      </c>
      <c r="B80" s="296" t="s">
        <v>385</v>
      </c>
      <c r="C80" s="278">
        <v>0</v>
      </c>
      <c r="D80" s="297">
        <v>132800</v>
      </c>
      <c r="E80" s="280"/>
      <c r="F80" s="282"/>
      <c r="G80" s="447"/>
      <c r="H80" s="282"/>
      <c r="I80" s="447"/>
      <c r="J80" s="406"/>
      <c r="K80" s="280"/>
      <c r="L80" s="406"/>
      <c r="M80" s="298">
        <f t="shared" si="15"/>
        <v>0</v>
      </c>
      <c r="N80" s="299">
        <f t="shared" si="1"/>
        <v>132800</v>
      </c>
    </row>
    <row r="81" spans="1:14" ht="38.25">
      <c r="A81" s="276" t="s">
        <v>555</v>
      </c>
      <c r="B81" s="300" t="s">
        <v>395</v>
      </c>
      <c r="C81" s="301">
        <v>0</v>
      </c>
      <c r="D81" s="302"/>
      <c r="E81" s="303"/>
      <c r="F81" s="304"/>
      <c r="G81" s="449"/>
      <c r="H81" s="304"/>
      <c r="I81" s="449"/>
      <c r="J81" s="408"/>
      <c r="K81" s="303"/>
      <c r="L81" s="408"/>
      <c r="M81" s="305">
        <f t="shared" si="15"/>
        <v>0</v>
      </c>
      <c r="N81" s="306">
        <f t="shared" si="1"/>
        <v>0</v>
      </c>
    </row>
    <row r="82" spans="1:14" ht="25.5">
      <c r="A82" s="276" t="s">
        <v>556</v>
      </c>
      <c r="B82" s="300" t="s">
        <v>386</v>
      </c>
      <c r="C82" s="301">
        <v>15827</v>
      </c>
      <c r="D82" s="302">
        <v>103480</v>
      </c>
      <c r="E82" s="303"/>
      <c r="F82" s="304"/>
      <c r="G82" s="449"/>
      <c r="H82" s="304"/>
      <c r="I82" s="449"/>
      <c r="J82" s="408"/>
      <c r="K82" s="303"/>
      <c r="L82" s="408"/>
      <c r="M82" s="305">
        <f t="shared" si="15"/>
        <v>15827</v>
      </c>
      <c r="N82" s="306">
        <f aca="true" t="shared" si="20" ref="N82:N89">D82+F82+H82+J82+L82</f>
        <v>103480</v>
      </c>
    </row>
    <row r="83" spans="1:14" ht="39" thickBot="1">
      <c r="A83" s="276" t="s">
        <v>557</v>
      </c>
      <c r="B83" s="285" t="s">
        <v>387</v>
      </c>
      <c r="C83" s="286">
        <v>3769617</v>
      </c>
      <c r="D83" s="287">
        <v>3769617</v>
      </c>
      <c r="E83" s="288"/>
      <c r="F83" s="289"/>
      <c r="G83" s="448"/>
      <c r="H83" s="289"/>
      <c r="I83" s="448"/>
      <c r="J83" s="407"/>
      <c r="K83" s="288"/>
      <c r="L83" s="407"/>
      <c r="M83" s="307">
        <f t="shared" si="15"/>
        <v>3769617</v>
      </c>
      <c r="N83" s="291">
        <f t="shared" si="20"/>
        <v>3769617</v>
      </c>
    </row>
    <row r="84" spans="1:14" ht="26.25" thickBot="1">
      <c r="A84" s="276" t="s">
        <v>558</v>
      </c>
      <c r="B84" s="292" t="s">
        <v>388</v>
      </c>
      <c r="C84" s="293">
        <f>C80+C82+C83</f>
        <v>3785444</v>
      </c>
      <c r="D84" s="294">
        <f aca="true" t="shared" si="21" ref="D84:L84">D80+D82+D83</f>
        <v>4005897</v>
      </c>
      <c r="E84" s="293">
        <f t="shared" si="21"/>
        <v>0</v>
      </c>
      <c r="F84" s="294">
        <f t="shared" si="21"/>
        <v>0</v>
      </c>
      <c r="G84" s="401">
        <f t="shared" si="21"/>
        <v>0</v>
      </c>
      <c r="H84" s="294">
        <f t="shared" si="21"/>
        <v>0</v>
      </c>
      <c r="I84" s="401">
        <f t="shared" si="21"/>
        <v>0</v>
      </c>
      <c r="J84" s="402">
        <f t="shared" si="21"/>
        <v>0</v>
      </c>
      <c r="K84" s="293">
        <f t="shared" si="21"/>
        <v>0</v>
      </c>
      <c r="L84" s="402">
        <f t="shared" si="21"/>
        <v>0</v>
      </c>
      <c r="M84" s="293">
        <f t="shared" si="15"/>
        <v>3785444</v>
      </c>
      <c r="N84" s="295">
        <f t="shared" si="20"/>
        <v>4005897</v>
      </c>
    </row>
    <row r="85" spans="1:14" ht="13.5" thickBot="1">
      <c r="A85" s="276" t="s">
        <v>559</v>
      </c>
      <c r="B85" s="292" t="s">
        <v>389</v>
      </c>
      <c r="C85" s="293">
        <f>C75+C79+C84</f>
        <v>16811812</v>
      </c>
      <c r="D85" s="294">
        <f aca="true" t="shared" si="22" ref="D85:L85">D75+D79+D84</f>
        <v>17566106</v>
      </c>
      <c r="E85" s="293">
        <f t="shared" si="22"/>
        <v>78113</v>
      </c>
      <c r="F85" s="294">
        <f t="shared" si="22"/>
        <v>257920</v>
      </c>
      <c r="G85" s="401">
        <f t="shared" si="22"/>
        <v>87737</v>
      </c>
      <c r="H85" s="294">
        <f t="shared" si="22"/>
        <v>847128</v>
      </c>
      <c r="I85" s="401">
        <f t="shared" si="22"/>
        <v>63215</v>
      </c>
      <c r="J85" s="402">
        <f t="shared" si="22"/>
        <v>152073</v>
      </c>
      <c r="K85" s="293">
        <f t="shared" si="22"/>
        <v>88531</v>
      </c>
      <c r="L85" s="402">
        <f t="shared" si="22"/>
        <v>281911</v>
      </c>
      <c r="M85" s="293">
        <f t="shared" si="15"/>
        <v>17129408</v>
      </c>
      <c r="N85" s="295">
        <f t="shared" si="20"/>
        <v>19105138</v>
      </c>
    </row>
    <row r="86" spans="1:14" ht="25.5">
      <c r="A86" s="276" t="s">
        <v>560</v>
      </c>
      <c r="B86" s="296" t="s">
        <v>390</v>
      </c>
      <c r="C86" s="278">
        <v>80801</v>
      </c>
      <c r="D86" s="297">
        <v>6359878</v>
      </c>
      <c r="E86" s="280">
        <v>209603</v>
      </c>
      <c r="F86" s="282">
        <v>3048683</v>
      </c>
      <c r="G86" s="447">
        <v>11960</v>
      </c>
      <c r="H86" s="282">
        <v>2084820</v>
      </c>
      <c r="I86" s="447">
        <v>2386</v>
      </c>
      <c r="J86" s="406">
        <v>813491</v>
      </c>
      <c r="K86" s="280">
        <v>1968</v>
      </c>
      <c r="L86" s="406">
        <v>5977157</v>
      </c>
      <c r="M86" s="298">
        <f t="shared" si="15"/>
        <v>306718</v>
      </c>
      <c r="N86" s="299">
        <f t="shared" si="20"/>
        <v>18284029</v>
      </c>
    </row>
    <row r="87" spans="1:14" ht="26.25" thickBot="1">
      <c r="A87" s="276" t="s">
        <v>561</v>
      </c>
      <c r="B87" s="285" t="s">
        <v>391</v>
      </c>
      <c r="C87" s="286">
        <v>1477203494</v>
      </c>
      <c r="D87" s="287">
        <v>1676571076</v>
      </c>
      <c r="E87" s="288"/>
      <c r="F87" s="289"/>
      <c r="G87" s="448"/>
      <c r="H87" s="289"/>
      <c r="I87" s="448"/>
      <c r="J87" s="407"/>
      <c r="K87" s="288"/>
      <c r="L87" s="407"/>
      <c r="M87" s="307">
        <f t="shared" si="15"/>
        <v>1477203494</v>
      </c>
      <c r="N87" s="291">
        <f t="shared" si="20"/>
        <v>1676571076</v>
      </c>
    </row>
    <row r="88" spans="1:14" ht="26.25" thickBot="1">
      <c r="A88" s="276" t="s">
        <v>562</v>
      </c>
      <c r="B88" s="292" t="s">
        <v>392</v>
      </c>
      <c r="C88" s="293">
        <f aca="true" t="shared" si="23" ref="C88:L88">SUM(C86:C87)</f>
        <v>1477284295</v>
      </c>
      <c r="D88" s="294">
        <f t="shared" si="23"/>
        <v>1682930954</v>
      </c>
      <c r="E88" s="293">
        <f t="shared" si="23"/>
        <v>209603</v>
      </c>
      <c r="F88" s="294">
        <f t="shared" si="23"/>
        <v>3048683</v>
      </c>
      <c r="G88" s="401">
        <f t="shared" si="23"/>
        <v>11960</v>
      </c>
      <c r="H88" s="294">
        <f t="shared" si="23"/>
        <v>2084820</v>
      </c>
      <c r="I88" s="401">
        <f t="shared" si="23"/>
        <v>2386</v>
      </c>
      <c r="J88" s="402">
        <f t="shared" si="23"/>
        <v>813491</v>
      </c>
      <c r="K88" s="293">
        <f t="shared" si="23"/>
        <v>1968</v>
      </c>
      <c r="L88" s="402">
        <f t="shared" si="23"/>
        <v>5977157</v>
      </c>
      <c r="M88" s="293">
        <f t="shared" si="15"/>
        <v>1477510212</v>
      </c>
      <c r="N88" s="295">
        <f t="shared" si="20"/>
        <v>1694855105</v>
      </c>
    </row>
    <row r="89" spans="1:14" ht="13.5" thickBot="1">
      <c r="A89" s="468" t="s">
        <v>563</v>
      </c>
      <c r="B89" s="469" t="s">
        <v>393</v>
      </c>
      <c r="C89" s="470">
        <f aca="true" t="shared" si="24" ref="C89:L89">C71+C85+C88</f>
        <v>3748347859</v>
      </c>
      <c r="D89" s="471">
        <f t="shared" si="24"/>
        <v>3833345896</v>
      </c>
      <c r="E89" s="470">
        <f t="shared" si="24"/>
        <v>1418140</v>
      </c>
      <c r="F89" s="471">
        <f t="shared" si="24"/>
        <v>2450981</v>
      </c>
      <c r="G89" s="470">
        <f t="shared" si="24"/>
        <v>7663340</v>
      </c>
      <c r="H89" s="471">
        <f t="shared" si="24"/>
        <v>8174514</v>
      </c>
      <c r="I89" s="470">
        <f t="shared" si="24"/>
        <v>9725010</v>
      </c>
      <c r="J89" s="471">
        <f t="shared" si="24"/>
        <v>11986399</v>
      </c>
      <c r="K89" s="470">
        <f t="shared" si="24"/>
        <v>622822</v>
      </c>
      <c r="L89" s="471">
        <f t="shared" si="24"/>
        <v>4046027</v>
      </c>
      <c r="M89" s="470">
        <f t="shared" si="15"/>
        <v>3767777171</v>
      </c>
      <c r="N89" s="472">
        <f t="shared" si="20"/>
        <v>3860003817</v>
      </c>
    </row>
  </sheetData>
  <sheetProtection/>
  <mergeCells count="11">
    <mergeCell ref="M6:N7"/>
    <mergeCell ref="F1:N1"/>
    <mergeCell ref="B3:N3"/>
    <mergeCell ref="B4:N4"/>
    <mergeCell ref="A5:C5"/>
    <mergeCell ref="A6:B8"/>
    <mergeCell ref="C6:D7"/>
    <mergeCell ref="E6:F7"/>
    <mergeCell ref="G6:H7"/>
    <mergeCell ref="I6:J7"/>
    <mergeCell ref="K6:L7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0" customWidth="1"/>
    <col min="2" max="2" width="46.28125" style="0" customWidth="1"/>
    <col min="3" max="3" width="14.00390625" style="0" customWidth="1"/>
    <col min="4" max="4" width="14.7109375" style="0" customWidth="1"/>
    <col min="5" max="5" width="13.57421875" style="0" customWidth="1"/>
    <col min="6" max="6" width="12.421875" style="0" customWidth="1"/>
    <col min="7" max="7" width="13.7109375" style="0" customWidth="1"/>
    <col min="8" max="8" width="14.140625" style="0" customWidth="1"/>
  </cols>
  <sheetData>
    <row r="1" spans="1:8" ht="12.75">
      <c r="A1" s="726" t="s">
        <v>646</v>
      </c>
      <c r="B1" s="726"/>
      <c r="C1" s="726"/>
      <c r="D1" s="726"/>
      <c r="E1" s="726"/>
      <c r="F1" s="726"/>
      <c r="G1" s="626"/>
      <c r="H1" s="626"/>
    </row>
    <row r="3" spans="1:8" ht="15.75">
      <c r="A3" s="776" t="s">
        <v>582</v>
      </c>
      <c r="B3" s="776"/>
      <c r="C3" s="776"/>
      <c r="D3" s="776"/>
      <c r="E3" s="626"/>
      <c r="F3" s="626"/>
      <c r="G3" s="626"/>
      <c r="H3" s="626"/>
    </row>
    <row r="4" spans="1:6" ht="15.75">
      <c r="A4" s="82"/>
      <c r="B4" s="82"/>
      <c r="C4" s="82"/>
      <c r="D4" s="82"/>
      <c r="E4" s="71"/>
      <c r="F4" s="71"/>
    </row>
    <row r="5" spans="5:8" ht="12.75">
      <c r="E5" s="43"/>
      <c r="F5" s="42"/>
      <c r="G5" s="42"/>
      <c r="H5" s="42" t="s">
        <v>265</v>
      </c>
    </row>
    <row r="6" spans="1:8" s="83" customFormat="1" ht="38.25">
      <c r="A6" s="84"/>
      <c r="B6" s="92" t="s">
        <v>32</v>
      </c>
      <c r="C6" s="95" t="s">
        <v>95</v>
      </c>
      <c r="D6" s="144" t="s">
        <v>187</v>
      </c>
      <c r="E6" s="145" t="s">
        <v>188</v>
      </c>
      <c r="F6" s="145" t="s">
        <v>185</v>
      </c>
      <c r="G6" s="146" t="s">
        <v>183</v>
      </c>
      <c r="H6" s="85" t="s">
        <v>9</v>
      </c>
    </row>
    <row r="7" spans="1:8" ht="15.75" customHeight="1">
      <c r="A7" s="81" t="s">
        <v>45</v>
      </c>
      <c r="B7" s="78" t="s">
        <v>0</v>
      </c>
      <c r="C7" s="86">
        <v>106673756</v>
      </c>
      <c r="D7" s="86"/>
      <c r="E7" s="86"/>
      <c r="F7" s="86"/>
      <c r="G7" s="86"/>
      <c r="H7" s="87">
        <f>SUM(C7:G7)</f>
        <v>106673756</v>
      </c>
    </row>
    <row r="8" spans="1:8" ht="25.5">
      <c r="A8" s="81" t="s">
        <v>48</v>
      </c>
      <c r="B8" s="78" t="s">
        <v>1</v>
      </c>
      <c r="C8" s="86">
        <v>1481006</v>
      </c>
      <c r="D8" s="86">
        <v>183759</v>
      </c>
      <c r="E8" s="86">
        <v>21854439</v>
      </c>
      <c r="F8" s="86">
        <v>895050</v>
      </c>
      <c r="G8" s="86"/>
      <c r="H8" s="87">
        <f>SUM(C8:G8)</f>
        <v>24414254</v>
      </c>
    </row>
    <row r="9" spans="1:8" ht="25.5">
      <c r="A9" s="81" t="s">
        <v>49</v>
      </c>
      <c r="B9" s="78" t="s">
        <v>2</v>
      </c>
      <c r="C9" s="86">
        <v>6802146</v>
      </c>
      <c r="D9" s="86">
        <v>95000</v>
      </c>
      <c r="E9" s="86">
        <v>70000</v>
      </c>
      <c r="F9" s="86">
        <v>1111324</v>
      </c>
      <c r="G9" s="86"/>
      <c r="H9" s="87">
        <f>SUM(C9:G9)</f>
        <v>8078470</v>
      </c>
    </row>
    <row r="10" spans="1:8" s="83" customFormat="1" ht="25.5">
      <c r="A10" s="88" t="s">
        <v>50</v>
      </c>
      <c r="B10" s="89" t="s">
        <v>295</v>
      </c>
      <c r="C10" s="90">
        <f>SUM(C7:C9)</f>
        <v>114956908</v>
      </c>
      <c r="D10" s="90">
        <f>SUM(D7:D9)</f>
        <v>278759</v>
      </c>
      <c r="E10" s="90">
        <f>SUM(E7:E9)</f>
        <v>21924439</v>
      </c>
      <c r="F10" s="90">
        <f>SUM(F7:F9)</f>
        <v>2006374</v>
      </c>
      <c r="G10" s="90">
        <f>SUM(G7:G9)</f>
        <v>0</v>
      </c>
      <c r="H10" s="87">
        <f>SUM(C10:G10)</f>
        <v>139166480</v>
      </c>
    </row>
    <row r="11" spans="1:8" ht="12.75">
      <c r="A11" s="81" t="s">
        <v>51</v>
      </c>
      <c r="B11" s="78" t="s">
        <v>3</v>
      </c>
      <c r="C11" s="86"/>
      <c r="D11" s="86"/>
      <c r="E11" s="86"/>
      <c r="F11" s="86"/>
      <c r="G11" s="86"/>
      <c r="H11" s="87">
        <f aca="true" t="shared" si="0" ref="H11:H41">SUM(C11:G11)</f>
        <v>0</v>
      </c>
    </row>
    <row r="12" spans="1:8" ht="12.75">
      <c r="A12" s="81" t="s">
        <v>52</v>
      </c>
      <c r="B12" s="78" t="s">
        <v>4</v>
      </c>
      <c r="C12" s="86"/>
      <c r="D12" s="86"/>
      <c r="E12" s="86"/>
      <c r="F12" s="86"/>
      <c r="G12" s="86"/>
      <c r="H12" s="87">
        <f t="shared" si="0"/>
        <v>0</v>
      </c>
    </row>
    <row r="13" spans="1:8" s="83" customFormat="1" ht="25.5">
      <c r="A13" s="88" t="s">
        <v>53</v>
      </c>
      <c r="B13" s="89" t="s">
        <v>296</v>
      </c>
      <c r="C13" s="90"/>
      <c r="D13" s="90"/>
      <c r="E13" s="90"/>
      <c r="F13" s="90"/>
      <c r="G13" s="90"/>
      <c r="H13" s="87">
        <f t="shared" si="0"/>
        <v>0</v>
      </c>
    </row>
    <row r="14" spans="1:8" ht="25.5">
      <c r="A14" s="81" t="s">
        <v>54</v>
      </c>
      <c r="B14" s="78" t="s">
        <v>5</v>
      </c>
      <c r="C14" s="86">
        <v>260124498</v>
      </c>
      <c r="D14" s="86">
        <v>54276556</v>
      </c>
      <c r="E14" s="86">
        <v>49417137</v>
      </c>
      <c r="F14" s="86">
        <v>18862862</v>
      </c>
      <c r="G14" s="86">
        <v>84848584</v>
      </c>
      <c r="H14" s="87">
        <f t="shared" si="0"/>
        <v>467529637</v>
      </c>
    </row>
    <row r="15" spans="1:8" ht="25.5">
      <c r="A15" s="81" t="s">
        <v>55</v>
      </c>
      <c r="B15" s="78" t="s">
        <v>6</v>
      </c>
      <c r="C15" s="86">
        <v>39433046</v>
      </c>
      <c r="D15" s="86"/>
      <c r="E15" s="86"/>
      <c r="F15" s="86"/>
      <c r="G15" s="86"/>
      <c r="H15" s="87">
        <f t="shared" si="0"/>
        <v>39433046</v>
      </c>
    </row>
    <row r="16" spans="1:8" ht="25.5">
      <c r="A16" s="272" t="s">
        <v>56</v>
      </c>
      <c r="B16" s="271" t="s">
        <v>269</v>
      </c>
      <c r="C16" s="86"/>
      <c r="D16" s="86"/>
      <c r="E16" s="86"/>
      <c r="F16" s="86"/>
      <c r="G16" s="86"/>
      <c r="H16" s="87"/>
    </row>
    <row r="17" spans="1:8" ht="25.5">
      <c r="A17" s="272" t="s">
        <v>81</v>
      </c>
      <c r="B17" s="271" t="s">
        <v>268</v>
      </c>
      <c r="C17" s="86">
        <v>32885311</v>
      </c>
      <c r="D17" s="86">
        <v>896917</v>
      </c>
      <c r="E17" s="86">
        <v>49</v>
      </c>
      <c r="F17" s="86">
        <v>55888</v>
      </c>
      <c r="G17" s="86">
        <v>26884</v>
      </c>
      <c r="H17" s="87">
        <f t="shared" si="0"/>
        <v>33865049</v>
      </c>
    </row>
    <row r="18" spans="1:8" s="83" customFormat="1" ht="25.5">
      <c r="A18" s="88" t="s">
        <v>57</v>
      </c>
      <c r="B18" s="89" t="s">
        <v>297</v>
      </c>
      <c r="C18" s="90">
        <f aca="true" t="shared" si="1" ref="C18:H18">SUM(C14:C17)</f>
        <v>332442855</v>
      </c>
      <c r="D18" s="90">
        <f t="shared" si="1"/>
        <v>55173473</v>
      </c>
      <c r="E18" s="90">
        <f t="shared" si="1"/>
        <v>49417186</v>
      </c>
      <c r="F18" s="90">
        <f t="shared" si="1"/>
        <v>18918750</v>
      </c>
      <c r="G18" s="90">
        <f t="shared" si="1"/>
        <v>84875468</v>
      </c>
      <c r="H18" s="90">
        <f t="shared" si="1"/>
        <v>540827732</v>
      </c>
    </row>
    <row r="19" spans="1:8" ht="12.75">
      <c r="A19" s="272" t="s">
        <v>58</v>
      </c>
      <c r="B19" s="271" t="s">
        <v>270</v>
      </c>
      <c r="C19" s="86">
        <v>14056461</v>
      </c>
      <c r="D19" s="86">
        <v>1637690</v>
      </c>
      <c r="E19" s="86">
        <v>36145121</v>
      </c>
      <c r="F19" s="86">
        <v>2713749</v>
      </c>
      <c r="G19" s="86">
        <v>1714591</v>
      </c>
      <c r="H19" s="87">
        <f t="shared" si="0"/>
        <v>56267612</v>
      </c>
    </row>
    <row r="20" spans="1:8" ht="12.75">
      <c r="A20" s="272" t="s">
        <v>59</v>
      </c>
      <c r="B20" s="271" t="s">
        <v>271</v>
      </c>
      <c r="C20" s="86">
        <v>30934327</v>
      </c>
      <c r="D20" s="86">
        <v>6433184</v>
      </c>
      <c r="E20" s="86">
        <v>7291680</v>
      </c>
      <c r="F20" s="86">
        <v>4833229</v>
      </c>
      <c r="G20" s="86">
        <v>3654923</v>
      </c>
      <c r="H20" s="87">
        <f t="shared" si="0"/>
        <v>53147343</v>
      </c>
    </row>
    <row r="21" spans="1:8" ht="12.75">
      <c r="A21" s="272" t="s">
        <v>61</v>
      </c>
      <c r="B21" s="271" t="s">
        <v>272</v>
      </c>
      <c r="C21" s="86">
        <v>6895</v>
      </c>
      <c r="D21" s="86"/>
      <c r="E21" s="86">
        <v>0</v>
      </c>
      <c r="F21" s="86">
        <v>0</v>
      </c>
      <c r="G21" s="86">
        <v>0</v>
      </c>
      <c r="H21" s="87">
        <f t="shared" si="0"/>
        <v>6895</v>
      </c>
    </row>
    <row r="22" spans="1:8" ht="12.75">
      <c r="A22" s="272" t="s">
        <v>64</v>
      </c>
      <c r="B22" s="271" t="s">
        <v>273</v>
      </c>
      <c r="C22" s="86">
        <v>0</v>
      </c>
      <c r="D22" s="86"/>
      <c r="E22" s="86">
        <v>0</v>
      </c>
      <c r="F22" s="86">
        <v>0</v>
      </c>
      <c r="G22" s="86">
        <v>0</v>
      </c>
      <c r="H22" s="87">
        <f t="shared" si="0"/>
        <v>0</v>
      </c>
    </row>
    <row r="23" spans="1:8" s="83" customFormat="1" ht="12.75">
      <c r="A23" s="88" t="s">
        <v>65</v>
      </c>
      <c r="B23" s="89" t="s">
        <v>298</v>
      </c>
      <c r="C23" s="90">
        <f>SUM(C19:C22)</f>
        <v>44997683</v>
      </c>
      <c r="D23" s="90">
        <f>SUM(D19:D22)</f>
        <v>8070874</v>
      </c>
      <c r="E23" s="90">
        <f>SUM(E19:E22)</f>
        <v>43436801</v>
      </c>
      <c r="F23" s="90">
        <f>SUM(F19:F22)</f>
        <v>7546978</v>
      </c>
      <c r="G23" s="90">
        <f>SUM(G19:G22)</f>
        <v>5369514</v>
      </c>
      <c r="H23" s="87">
        <f t="shared" si="0"/>
        <v>109421850</v>
      </c>
    </row>
    <row r="24" spans="1:8" ht="12.75">
      <c r="A24" s="272" t="s">
        <v>66</v>
      </c>
      <c r="B24" s="271" t="s">
        <v>274</v>
      </c>
      <c r="C24" s="86">
        <v>56462786</v>
      </c>
      <c r="D24" s="86">
        <v>34516453</v>
      </c>
      <c r="E24" s="86">
        <v>20543921</v>
      </c>
      <c r="F24" s="86">
        <v>7898812</v>
      </c>
      <c r="G24" s="86">
        <v>61426166</v>
      </c>
      <c r="H24" s="87">
        <f t="shared" si="0"/>
        <v>180848138</v>
      </c>
    </row>
    <row r="25" spans="1:8" ht="12.75">
      <c r="A25" s="272" t="s">
        <v>67</v>
      </c>
      <c r="B25" s="271" t="s">
        <v>275</v>
      </c>
      <c r="C25" s="86">
        <v>17278324</v>
      </c>
      <c r="D25" s="86">
        <v>4713022</v>
      </c>
      <c r="E25" s="86">
        <v>2282646</v>
      </c>
      <c r="F25" s="86">
        <v>719264</v>
      </c>
      <c r="G25" s="86">
        <v>5365233</v>
      </c>
      <c r="H25" s="87">
        <f t="shared" si="0"/>
        <v>30358489</v>
      </c>
    </row>
    <row r="26" spans="1:8" ht="12.75">
      <c r="A26" s="272" t="s">
        <v>68</v>
      </c>
      <c r="B26" s="271" t="s">
        <v>276</v>
      </c>
      <c r="C26" s="86">
        <v>13907469</v>
      </c>
      <c r="D26" s="86">
        <v>8917673</v>
      </c>
      <c r="E26" s="86">
        <v>5017084</v>
      </c>
      <c r="F26" s="86">
        <v>1938946</v>
      </c>
      <c r="G26" s="86">
        <v>15249435</v>
      </c>
      <c r="H26" s="87">
        <f t="shared" si="0"/>
        <v>45030607</v>
      </c>
    </row>
    <row r="27" spans="1:8" s="83" customFormat="1" ht="12.75">
      <c r="A27" s="88" t="s">
        <v>69</v>
      </c>
      <c r="B27" s="89" t="s">
        <v>299</v>
      </c>
      <c r="C27" s="90">
        <f aca="true" t="shared" si="2" ref="C27:H27">SUM(C24:C26)</f>
        <v>87648579</v>
      </c>
      <c r="D27" s="90">
        <f t="shared" si="2"/>
        <v>48147148</v>
      </c>
      <c r="E27" s="90">
        <f t="shared" si="2"/>
        <v>27843651</v>
      </c>
      <c r="F27" s="90">
        <f t="shared" si="2"/>
        <v>10557022</v>
      </c>
      <c r="G27" s="90">
        <f t="shared" si="2"/>
        <v>82040834</v>
      </c>
      <c r="H27" s="90">
        <f t="shared" si="2"/>
        <v>256237234</v>
      </c>
    </row>
    <row r="28" spans="1:8" s="83" customFormat="1" ht="12.75">
      <c r="A28" s="88" t="s">
        <v>70</v>
      </c>
      <c r="B28" s="89" t="s">
        <v>7</v>
      </c>
      <c r="C28" s="90">
        <v>153004063</v>
      </c>
      <c r="D28" s="90">
        <v>683717</v>
      </c>
      <c r="E28" s="90">
        <v>2324264</v>
      </c>
      <c r="F28" s="90">
        <v>1379320</v>
      </c>
      <c r="G28" s="90">
        <v>141839</v>
      </c>
      <c r="H28" s="87">
        <f t="shared" si="0"/>
        <v>157533203</v>
      </c>
    </row>
    <row r="29" spans="1:8" s="83" customFormat="1" ht="12.75">
      <c r="A29" s="88" t="s">
        <v>71</v>
      </c>
      <c r="B29" s="89" t="s">
        <v>8</v>
      </c>
      <c r="C29" s="90">
        <v>262826773</v>
      </c>
      <c r="D29" s="90">
        <v>536542</v>
      </c>
      <c r="E29" s="90">
        <v>57990</v>
      </c>
      <c r="F29" s="90">
        <v>80380</v>
      </c>
      <c r="G29" s="90">
        <v>68648</v>
      </c>
      <c r="H29" s="87">
        <f t="shared" si="0"/>
        <v>263570333</v>
      </c>
    </row>
    <row r="30" spans="1:8" s="83" customFormat="1" ht="25.5">
      <c r="A30" s="88" t="s">
        <v>73</v>
      </c>
      <c r="B30" s="89" t="s">
        <v>300</v>
      </c>
      <c r="C30" s="90">
        <f aca="true" t="shared" si="3" ref="C30:H30">C10+C13+C18-C23-C27-C28-C29</f>
        <v>-101077335</v>
      </c>
      <c r="D30" s="90">
        <f t="shared" si="3"/>
        <v>-1986049</v>
      </c>
      <c r="E30" s="90">
        <f t="shared" si="3"/>
        <v>-2321081</v>
      </c>
      <c r="F30" s="90">
        <f t="shared" si="3"/>
        <v>1361424</v>
      </c>
      <c r="G30" s="90">
        <f t="shared" si="3"/>
        <v>-2745367</v>
      </c>
      <c r="H30" s="90">
        <f t="shared" si="3"/>
        <v>-106768408</v>
      </c>
    </row>
    <row r="31" spans="1:8" ht="12.75">
      <c r="A31" s="272" t="s">
        <v>89</v>
      </c>
      <c r="B31" s="271" t="s">
        <v>277</v>
      </c>
      <c r="C31" s="86">
        <v>0</v>
      </c>
      <c r="D31" s="86"/>
      <c r="E31" s="86"/>
      <c r="F31" s="86"/>
      <c r="G31" s="86"/>
      <c r="H31" s="87">
        <f t="shared" si="0"/>
        <v>0</v>
      </c>
    </row>
    <row r="32" spans="1:8" ht="25.5">
      <c r="A32" s="272" t="s">
        <v>90</v>
      </c>
      <c r="B32" s="271" t="s">
        <v>278</v>
      </c>
      <c r="C32" s="86"/>
      <c r="D32" s="86"/>
      <c r="E32" s="86"/>
      <c r="F32" s="86"/>
      <c r="G32" s="86"/>
      <c r="H32" s="87"/>
    </row>
    <row r="33" spans="1:8" ht="25.5">
      <c r="A33" s="272" t="s">
        <v>91</v>
      </c>
      <c r="B33" s="271" t="s">
        <v>279</v>
      </c>
      <c r="C33" s="86"/>
      <c r="D33" s="86"/>
      <c r="E33" s="86"/>
      <c r="F33" s="86"/>
      <c r="G33" s="86"/>
      <c r="H33" s="87"/>
    </row>
    <row r="34" spans="1:8" ht="25.5">
      <c r="A34" s="272" t="s">
        <v>92</v>
      </c>
      <c r="B34" s="271" t="s">
        <v>280</v>
      </c>
      <c r="C34" s="86">
        <v>11756</v>
      </c>
      <c r="D34" s="86">
        <v>3</v>
      </c>
      <c r="E34" s="86">
        <v>4</v>
      </c>
      <c r="F34" s="86">
        <v>2</v>
      </c>
      <c r="G34" s="86">
        <v>3</v>
      </c>
      <c r="H34" s="87">
        <f t="shared" si="0"/>
        <v>11768</v>
      </c>
    </row>
    <row r="35" spans="1:8" ht="25.5">
      <c r="A35" s="272" t="s">
        <v>114</v>
      </c>
      <c r="B35" s="271" t="s">
        <v>281</v>
      </c>
      <c r="C35" s="86"/>
      <c r="D35" s="86"/>
      <c r="E35" s="86"/>
      <c r="F35" s="86"/>
      <c r="G35" s="86"/>
      <c r="H35" s="87">
        <f t="shared" si="0"/>
        <v>0</v>
      </c>
    </row>
    <row r="36" spans="1:8" ht="38.25">
      <c r="A36" s="272" t="s">
        <v>115</v>
      </c>
      <c r="B36" s="271" t="s">
        <v>282</v>
      </c>
      <c r="C36" s="86"/>
      <c r="D36" s="86"/>
      <c r="E36" s="86"/>
      <c r="F36" s="86"/>
      <c r="G36" s="86"/>
      <c r="H36" s="87">
        <f t="shared" si="0"/>
        <v>0</v>
      </c>
    </row>
    <row r="37" spans="1:8" ht="38.25">
      <c r="A37" s="272" t="s">
        <v>116</v>
      </c>
      <c r="B37" s="271" t="s">
        <v>283</v>
      </c>
      <c r="C37" s="86"/>
      <c r="D37" s="86"/>
      <c r="E37" s="86"/>
      <c r="F37" s="86"/>
      <c r="G37" s="86"/>
      <c r="H37" s="87"/>
    </row>
    <row r="38" spans="1:8" s="83" customFormat="1" ht="27.75" customHeight="1">
      <c r="A38" s="88" t="s">
        <v>117</v>
      </c>
      <c r="B38" s="89" t="s">
        <v>301</v>
      </c>
      <c r="C38" s="90">
        <f aca="true" t="shared" si="4" ref="C38:H38">SUM(C31:C36)</f>
        <v>11756</v>
      </c>
      <c r="D38" s="90">
        <f t="shared" si="4"/>
        <v>3</v>
      </c>
      <c r="E38" s="90">
        <f t="shared" si="4"/>
        <v>4</v>
      </c>
      <c r="F38" s="90">
        <f t="shared" si="4"/>
        <v>2</v>
      </c>
      <c r="G38" s="90">
        <f t="shared" si="4"/>
        <v>3</v>
      </c>
      <c r="H38" s="90">
        <f t="shared" si="4"/>
        <v>11768</v>
      </c>
    </row>
    <row r="39" spans="1:8" ht="25.5">
      <c r="A39" s="272" t="s">
        <v>118</v>
      </c>
      <c r="B39" s="271" t="s">
        <v>284</v>
      </c>
      <c r="C39" s="86"/>
      <c r="D39" s="86"/>
      <c r="E39" s="86"/>
      <c r="F39" s="86"/>
      <c r="G39" s="86"/>
      <c r="H39" s="87">
        <f t="shared" si="0"/>
        <v>0</v>
      </c>
    </row>
    <row r="40" spans="1:8" ht="38.25">
      <c r="A40" s="272" t="s">
        <v>119</v>
      </c>
      <c r="B40" s="271" t="s">
        <v>285</v>
      </c>
      <c r="C40" s="86"/>
      <c r="D40" s="86"/>
      <c r="E40" s="86"/>
      <c r="F40" s="86"/>
      <c r="G40" s="86"/>
      <c r="H40" s="87">
        <f t="shared" si="0"/>
        <v>0</v>
      </c>
    </row>
    <row r="41" spans="1:8" ht="25.5">
      <c r="A41" s="272" t="s">
        <v>120</v>
      </c>
      <c r="B41" s="271" t="s">
        <v>286</v>
      </c>
      <c r="C41" s="86">
        <v>534</v>
      </c>
      <c r="D41" s="86"/>
      <c r="E41" s="86"/>
      <c r="F41" s="86"/>
      <c r="G41" s="86"/>
      <c r="H41" s="87">
        <f t="shared" si="0"/>
        <v>534</v>
      </c>
    </row>
    <row r="42" spans="1:8" ht="25.5">
      <c r="A42" s="272" t="s">
        <v>121</v>
      </c>
      <c r="B42" s="271" t="s">
        <v>287</v>
      </c>
      <c r="C42" s="86"/>
      <c r="D42" s="86"/>
      <c r="E42" s="86"/>
      <c r="F42" s="86"/>
      <c r="G42" s="86"/>
      <c r="H42" s="87"/>
    </row>
    <row r="43" spans="1:8" ht="12.75">
      <c r="A43" s="272" t="s">
        <v>122</v>
      </c>
      <c r="B43" s="271" t="s">
        <v>288</v>
      </c>
      <c r="C43" s="86"/>
      <c r="D43" s="86"/>
      <c r="E43" s="86"/>
      <c r="F43" s="86"/>
      <c r="G43" s="86"/>
      <c r="H43" s="87"/>
    </row>
    <row r="44" spans="1:8" ht="25.5">
      <c r="A44" s="272" t="s">
        <v>123</v>
      </c>
      <c r="B44" s="271" t="s">
        <v>289</v>
      </c>
      <c r="C44" s="86"/>
      <c r="D44" s="86"/>
      <c r="E44" s="86"/>
      <c r="F44" s="86"/>
      <c r="G44" s="86"/>
      <c r="H44" s="87"/>
    </row>
    <row r="45" spans="1:8" ht="25.5">
      <c r="A45" s="272" t="s">
        <v>124</v>
      </c>
      <c r="B45" s="271" t="s">
        <v>302</v>
      </c>
      <c r="C45" s="86"/>
      <c r="D45" s="86"/>
      <c r="E45" s="86"/>
      <c r="F45" s="86"/>
      <c r="G45" s="86"/>
      <c r="H45" s="87"/>
    </row>
    <row r="46" spans="1:8" ht="38.25">
      <c r="A46" s="272" t="s">
        <v>125</v>
      </c>
      <c r="B46" s="271" t="s">
        <v>290</v>
      </c>
      <c r="C46" s="86"/>
      <c r="D46" s="86"/>
      <c r="E46" s="86"/>
      <c r="F46" s="86"/>
      <c r="G46" s="86"/>
      <c r="H46" s="87"/>
    </row>
    <row r="47" spans="1:8" ht="38.25">
      <c r="A47" s="272" t="s">
        <v>126</v>
      </c>
      <c r="B47" s="271" t="s">
        <v>291</v>
      </c>
      <c r="C47" s="86"/>
      <c r="D47" s="86"/>
      <c r="E47" s="86"/>
      <c r="F47" s="86"/>
      <c r="G47" s="86"/>
      <c r="H47" s="87"/>
    </row>
    <row r="48" spans="1:8" s="83" customFormat="1" ht="25.5">
      <c r="A48" s="88" t="s">
        <v>127</v>
      </c>
      <c r="B48" s="89" t="s">
        <v>292</v>
      </c>
      <c r="C48" s="90">
        <f aca="true" t="shared" si="5" ref="C48:H48">SUM(C39:C47)</f>
        <v>534</v>
      </c>
      <c r="D48" s="90">
        <f t="shared" si="5"/>
        <v>0</v>
      </c>
      <c r="E48" s="90">
        <f t="shared" si="5"/>
        <v>0</v>
      </c>
      <c r="F48" s="90">
        <f t="shared" si="5"/>
        <v>0</v>
      </c>
      <c r="G48" s="90">
        <f t="shared" si="5"/>
        <v>0</v>
      </c>
      <c r="H48" s="90">
        <f t="shared" si="5"/>
        <v>534</v>
      </c>
    </row>
    <row r="49" spans="1:8" s="83" customFormat="1" ht="25.5">
      <c r="A49" s="88" t="s">
        <v>128</v>
      </c>
      <c r="B49" s="89" t="s">
        <v>293</v>
      </c>
      <c r="C49" s="90">
        <f aca="true" t="shared" si="6" ref="C49:H49">C38-C48</f>
        <v>11222</v>
      </c>
      <c r="D49" s="90">
        <f t="shared" si="6"/>
        <v>3</v>
      </c>
      <c r="E49" s="90">
        <f t="shared" si="6"/>
        <v>4</v>
      </c>
      <c r="F49" s="90">
        <f t="shared" si="6"/>
        <v>2</v>
      </c>
      <c r="G49" s="90">
        <f t="shared" si="6"/>
        <v>3</v>
      </c>
      <c r="H49" s="90">
        <f t="shared" si="6"/>
        <v>11234</v>
      </c>
    </row>
    <row r="50" spans="1:8" s="83" customFormat="1" ht="12.75">
      <c r="A50" s="88" t="s">
        <v>129</v>
      </c>
      <c r="B50" s="89" t="s">
        <v>294</v>
      </c>
      <c r="C50" s="90">
        <f aca="true" t="shared" si="7" ref="C50:H50">SUM(C30+C49)</f>
        <v>-101066113</v>
      </c>
      <c r="D50" s="90">
        <f t="shared" si="7"/>
        <v>-1986046</v>
      </c>
      <c r="E50" s="90">
        <f t="shared" si="7"/>
        <v>-2321077</v>
      </c>
      <c r="F50" s="90">
        <f t="shared" si="7"/>
        <v>1361426</v>
      </c>
      <c r="G50" s="90">
        <f t="shared" si="7"/>
        <v>-2745364</v>
      </c>
      <c r="H50" s="90">
        <f t="shared" si="7"/>
        <v>-106757174</v>
      </c>
    </row>
  </sheetData>
  <sheetProtection/>
  <mergeCells count="2">
    <mergeCell ref="A3:H3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4"/>
  <sheetViews>
    <sheetView zoomScalePageLayoutView="0" workbookViewId="0" topLeftCell="A1">
      <selection activeCell="D1" sqref="D1:H1"/>
    </sheetView>
  </sheetViews>
  <sheetFormatPr defaultColWidth="9.140625" defaultRowHeight="12.75"/>
  <cols>
    <col min="2" max="2" width="69.00390625" style="0" customWidth="1"/>
    <col min="3" max="3" width="14.28125" style="0" customWidth="1"/>
    <col min="4" max="4" width="13.57421875" style="0" customWidth="1"/>
    <col min="5" max="5" width="15.28125" style="0" customWidth="1"/>
    <col min="6" max="7" width="12.7109375" style="0" customWidth="1"/>
    <col min="8" max="8" width="14.57421875" style="0" customWidth="1"/>
  </cols>
  <sheetData>
    <row r="1" spans="4:8" ht="12.75">
      <c r="D1" s="726" t="s">
        <v>647</v>
      </c>
      <c r="E1" s="726"/>
      <c r="F1" s="726"/>
      <c r="G1" s="726"/>
      <c r="H1" s="726"/>
    </row>
    <row r="2" spans="4:8" ht="12.75">
      <c r="D2" s="213"/>
      <c r="E2" s="213"/>
      <c r="F2" s="213"/>
      <c r="G2" s="213"/>
      <c r="H2" s="213"/>
    </row>
    <row r="3" spans="2:9" ht="15.75">
      <c r="B3" s="776" t="s">
        <v>593</v>
      </c>
      <c r="C3" s="777"/>
      <c r="D3" s="777"/>
      <c r="E3" s="777"/>
      <c r="F3" s="777"/>
      <c r="G3" s="777"/>
      <c r="H3" s="777"/>
      <c r="I3" s="777"/>
    </row>
    <row r="4" spans="3:8" ht="12.75">
      <c r="C4" s="32"/>
      <c r="D4" s="32"/>
      <c r="E4" s="32"/>
      <c r="F4" s="32"/>
      <c r="G4" s="32"/>
      <c r="H4" s="268" t="s">
        <v>265</v>
      </c>
    </row>
    <row r="5" spans="1:8" s="83" customFormat="1" ht="38.25">
      <c r="A5" s="79"/>
      <c r="B5" s="95" t="s">
        <v>32</v>
      </c>
      <c r="C5" s="269" t="s">
        <v>95</v>
      </c>
      <c r="D5" s="270" t="s">
        <v>187</v>
      </c>
      <c r="E5" s="270" t="s">
        <v>180</v>
      </c>
      <c r="F5" s="270" t="s">
        <v>185</v>
      </c>
      <c r="G5" s="270" t="s">
        <v>183</v>
      </c>
      <c r="H5" s="159" t="s">
        <v>9</v>
      </c>
    </row>
    <row r="6" spans="1:8" ht="18.75" customHeight="1">
      <c r="A6" s="81" t="s">
        <v>45</v>
      </c>
      <c r="B6" s="78" t="s">
        <v>10</v>
      </c>
      <c r="C6" s="86">
        <v>713779970</v>
      </c>
      <c r="D6" s="86">
        <v>820285</v>
      </c>
      <c r="E6" s="86">
        <v>28303431</v>
      </c>
      <c r="F6" s="86">
        <v>2156126</v>
      </c>
      <c r="G6" s="86">
        <v>28366</v>
      </c>
      <c r="H6" s="87">
        <f aca="true" t="shared" si="0" ref="H6:H24">SUM(C6:G6)</f>
        <v>745088178</v>
      </c>
    </row>
    <row r="7" spans="1:8" ht="22.5" customHeight="1">
      <c r="A7" s="81" t="s">
        <v>48</v>
      </c>
      <c r="B7" s="78" t="s">
        <v>11</v>
      </c>
      <c r="C7" s="86">
        <v>254709592</v>
      </c>
      <c r="D7" s="86">
        <v>55292347</v>
      </c>
      <c r="E7" s="86">
        <v>77887412</v>
      </c>
      <c r="F7" s="86">
        <v>21024193</v>
      </c>
      <c r="G7" s="86">
        <v>84930562</v>
      </c>
      <c r="H7" s="87">
        <f t="shared" si="0"/>
        <v>493844106</v>
      </c>
    </row>
    <row r="8" spans="1:8" ht="21.75" customHeight="1">
      <c r="A8" s="80" t="s">
        <v>49</v>
      </c>
      <c r="B8" s="77" t="s">
        <v>12</v>
      </c>
      <c r="C8" s="93">
        <f>C6-C7</f>
        <v>459070378</v>
      </c>
      <c r="D8" s="93">
        <f>D6-D7</f>
        <v>-54472062</v>
      </c>
      <c r="E8" s="93">
        <f>E6-E7</f>
        <v>-49583981</v>
      </c>
      <c r="F8" s="93">
        <f>F6-F7</f>
        <v>-18868067</v>
      </c>
      <c r="G8" s="93">
        <f>G6-G7</f>
        <v>-84902196</v>
      </c>
      <c r="H8" s="91">
        <f t="shared" si="0"/>
        <v>251244072</v>
      </c>
    </row>
    <row r="9" spans="1:8" ht="19.5" customHeight="1">
      <c r="A9" s="81" t="s">
        <v>50</v>
      </c>
      <c r="B9" s="78" t="s">
        <v>13</v>
      </c>
      <c r="C9" s="86">
        <v>192159929</v>
      </c>
      <c r="D9" s="86">
        <v>55534267</v>
      </c>
      <c r="E9" s="86">
        <v>50170781</v>
      </c>
      <c r="F9" s="86">
        <v>19441002</v>
      </c>
      <c r="G9" s="86">
        <v>85421045</v>
      </c>
      <c r="H9" s="87"/>
    </row>
    <row r="10" spans="1:8" ht="17.25" customHeight="1">
      <c r="A10" s="81" t="s">
        <v>51</v>
      </c>
      <c r="B10" s="78" t="s">
        <v>14</v>
      </c>
      <c r="C10" s="86">
        <v>215775080</v>
      </c>
      <c r="D10" s="86"/>
      <c r="E10" s="86"/>
      <c r="F10" s="86"/>
      <c r="G10" s="86"/>
      <c r="H10" s="87"/>
    </row>
    <row r="11" spans="1:8" ht="15.75" customHeight="1">
      <c r="A11" s="80" t="s">
        <v>52</v>
      </c>
      <c r="B11" s="77" t="s">
        <v>15</v>
      </c>
      <c r="C11" s="93">
        <f>C9-C10</f>
        <v>-23615151</v>
      </c>
      <c r="D11" s="93">
        <f>D9-D10</f>
        <v>55534267</v>
      </c>
      <c r="E11" s="93">
        <f>E9-E10</f>
        <v>50170781</v>
      </c>
      <c r="F11" s="93">
        <f>F9-F10</f>
        <v>19441002</v>
      </c>
      <c r="G11" s="93">
        <f>G9-G10</f>
        <v>85421045</v>
      </c>
      <c r="H11" s="91">
        <f>SUM(C11:G11)</f>
        <v>186951944</v>
      </c>
    </row>
    <row r="12" spans="1:8" ht="20.25" customHeight="1">
      <c r="A12" s="81" t="s">
        <v>53</v>
      </c>
      <c r="B12" s="77" t="s">
        <v>16</v>
      </c>
      <c r="C12" s="93">
        <f>C11+C8</f>
        <v>435455227</v>
      </c>
      <c r="D12" s="93">
        <f>D11+D8</f>
        <v>1062205</v>
      </c>
      <c r="E12" s="93">
        <f>E11+E8</f>
        <v>586800</v>
      </c>
      <c r="F12" s="93">
        <f>F11+F8</f>
        <v>572935</v>
      </c>
      <c r="G12" s="93">
        <f>G11+G8</f>
        <v>518849</v>
      </c>
      <c r="H12" s="91">
        <f t="shared" si="0"/>
        <v>438196016</v>
      </c>
    </row>
    <row r="13" spans="1:8" ht="13.5" customHeight="1">
      <c r="A13" s="81" t="s">
        <v>54</v>
      </c>
      <c r="B13" s="78" t="s">
        <v>17</v>
      </c>
      <c r="C13" s="86"/>
      <c r="D13" s="86"/>
      <c r="E13" s="86"/>
      <c r="F13" s="86"/>
      <c r="G13" s="86"/>
      <c r="H13" s="87">
        <f t="shared" si="0"/>
        <v>0</v>
      </c>
    </row>
    <row r="14" spans="1:8" ht="16.5" customHeight="1">
      <c r="A14" s="80" t="s">
        <v>55</v>
      </c>
      <c r="B14" s="78" t="s">
        <v>18</v>
      </c>
      <c r="C14" s="86"/>
      <c r="D14" s="86"/>
      <c r="E14" s="86"/>
      <c r="F14" s="86"/>
      <c r="G14" s="86"/>
      <c r="H14" s="87">
        <f t="shared" si="0"/>
        <v>0</v>
      </c>
    </row>
    <row r="15" spans="1:8" ht="27.75" customHeight="1">
      <c r="A15" s="81" t="s">
        <v>56</v>
      </c>
      <c r="B15" s="77" t="s">
        <v>19</v>
      </c>
      <c r="C15" s="93"/>
      <c r="D15" s="93"/>
      <c r="E15" s="93"/>
      <c r="F15" s="93"/>
      <c r="G15" s="93"/>
      <c r="H15" s="91">
        <f t="shared" si="0"/>
        <v>0</v>
      </c>
    </row>
    <row r="16" spans="1:8" ht="17.25" customHeight="1">
      <c r="A16" s="81" t="s">
        <v>81</v>
      </c>
      <c r="B16" s="78" t="s">
        <v>20</v>
      </c>
      <c r="C16" s="86"/>
      <c r="D16" s="86"/>
      <c r="E16" s="86"/>
      <c r="F16" s="86"/>
      <c r="G16" s="86"/>
      <c r="H16" s="87">
        <f t="shared" si="0"/>
        <v>0</v>
      </c>
    </row>
    <row r="17" spans="1:8" ht="16.5" customHeight="1">
      <c r="A17" s="80" t="s">
        <v>57</v>
      </c>
      <c r="B17" s="78" t="s">
        <v>21</v>
      </c>
      <c r="C17" s="86"/>
      <c r="D17" s="86"/>
      <c r="E17" s="86"/>
      <c r="F17" s="86"/>
      <c r="G17" s="86"/>
      <c r="H17" s="87">
        <f t="shared" si="0"/>
        <v>0</v>
      </c>
    </row>
    <row r="18" spans="1:8" ht="14.25" customHeight="1">
      <c r="A18" s="81" t="s">
        <v>58</v>
      </c>
      <c r="B18" s="77" t="s">
        <v>22</v>
      </c>
      <c r="C18" s="93"/>
      <c r="D18" s="93"/>
      <c r="E18" s="93"/>
      <c r="F18" s="93"/>
      <c r="G18" s="93"/>
      <c r="H18" s="91">
        <f t="shared" si="0"/>
        <v>0</v>
      </c>
    </row>
    <row r="19" spans="1:8" ht="14.25" customHeight="1">
      <c r="A19" s="81" t="s">
        <v>59</v>
      </c>
      <c r="B19" s="77" t="s">
        <v>23</v>
      </c>
      <c r="C19" s="93"/>
      <c r="D19" s="93"/>
      <c r="E19" s="93"/>
      <c r="F19" s="93"/>
      <c r="G19" s="93"/>
      <c r="H19" s="91">
        <f t="shared" si="0"/>
        <v>0</v>
      </c>
    </row>
    <row r="20" spans="1:8" ht="13.5" customHeight="1">
      <c r="A20" s="80" t="s">
        <v>61</v>
      </c>
      <c r="B20" s="77" t="s">
        <v>24</v>
      </c>
      <c r="C20" s="93">
        <f>C12</f>
        <v>435455227</v>
      </c>
      <c r="D20" s="93">
        <f>D12</f>
        <v>1062205</v>
      </c>
      <c r="E20" s="93">
        <f>E12</f>
        <v>586800</v>
      </c>
      <c r="F20" s="93">
        <f>F12</f>
        <v>572935</v>
      </c>
      <c r="G20" s="93">
        <f>G12</f>
        <v>518849</v>
      </c>
      <c r="H20" s="91">
        <f t="shared" si="0"/>
        <v>438196016</v>
      </c>
    </row>
    <row r="21" spans="1:8" ht="15" customHeight="1">
      <c r="A21" s="81" t="s">
        <v>64</v>
      </c>
      <c r="B21" s="77" t="s">
        <v>25</v>
      </c>
      <c r="C21" s="93">
        <v>410094608</v>
      </c>
      <c r="D21" s="93"/>
      <c r="E21" s="93"/>
      <c r="F21" s="93"/>
      <c r="G21" s="93"/>
      <c r="H21" s="91">
        <f t="shared" si="0"/>
        <v>410094608</v>
      </c>
    </row>
    <row r="22" spans="1:8" ht="13.5" customHeight="1">
      <c r="A22" s="81" t="s">
        <v>65</v>
      </c>
      <c r="B22" s="77" t="s">
        <v>26</v>
      </c>
      <c r="C22" s="93">
        <f>C20-C21</f>
        <v>25360619</v>
      </c>
      <c r="D22" s="93">
        <f>D20-D21</f>
        <v>1062205</v>
      </c>
      <c r="E22" s="93">
        <f>E20-E21</f>
        <v>586800</v>
      </c>
      <c r="F22" s="93">
        <f>F20-F21</f>
        <v>572935</v>
      </c>
      <c r="G22" s="93">
        <f>G20-G21</f>
        <v>518849</v>
      </c>
      <c r="H22" s="91">
        <f t="shared" si="0"/>
        <v>28101408</v>
      </c>
    </row>
    <row r="23" spans="1:8" ht="15" customHeight="1">
      <c r="A23" s="80" t="s">
        <v>66</v>
      </c>
      <c r="B23" s="77" t="s">
        <v>27</v>
      </c>
      <c r="C23" s="93"/>
      <c r="D23" s="93"/>
      <c r="E23" s="93"/>
      <c r="F23" s="93"/>
      <c r="G23" s="93"/>
      <c r="H23" s="91">
        <f t="shared" si="0"/>
        <v>0</v>
      </c>
    </row>
    <row r="24" spans="1:8" ht="12.75">
      <c r="A24" s="88" t="s">
        <v>67</v>
      </c>
      <c r="B24" s="77" t="s">
        <v>28</v>
      </c>
      <c r="C24" s="93"/>
      <c r="D24" s="93"/>
      <c r="E24" s="93"/>
      <c r="F24" s="93"/>
      <c r="G24" s="93"/>
      <c r="H24" s="91">
        <f t="shared" si="0"/>
        <v>0</v>
      </c>
    </row>
  </sheetData>
  <sheetProtection/>
  <mergeCells count="2">
    <mergeCell ref="B3:I3"/>
    <mergeCell ref="D1:H1"/>
  </mergeCells>
  <printOptions horizontalCentered="1" verticalCentered="1"/>
  <pageMargins left="0.7874015748031497" right="0.7874015748031497" top="0.5905511811023623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0"/>
  <sheetViews>
    <sheetView zoomScale="90" zoomScaleNormal="90" zoomScalePageLayoutView="0" workbookViewId="0" topLeftCell="A1">
      <selection activeCell="J1" sqref="J1:M1"/>
    </sheetView>
  </sheetViews>
  <sheetFormatPr defaultColWidth="9.140625" defaultRowHeight="12.75"/>
  <cols>
    <col min="1" max="1" width="56.28125" style="0" customWidth="1"/>
    <col min="2" max="2" width="16.00390625" style="0" customWidth="1"/>
    <col min="3" max="3" width="15.57421875" style="0" customWidth="1"/>
    <col min="4" max="4" width="13.00390625" style="0" customWidth="1"/>
    <col min="5" max="5" width="12.421875" style="0" customWidth="1"/>
    <col min="6" max="6" width="13.421875" style="0" customWidth="1"/>
    <col min="7" max="7" width="12.421875" style="0" customWidth="1"/>
    <col min="8" max="8" width="13.140625" style="0" customWidth="1"/>
    <col min="9" max="9" width="12.140625" style="0" customWidth="1"/>
    <col min="10" max="11" width="12.7109375" style="0" customWidth="1"/>
    <col min="12" max="12" width="13.00390625" style="0" customWidth="1"/>
    <col min="13" max="13" width="12.57421875" style="0" customWidth="1"/>
  </cols>
  <sheetData>
    <row r="1" spans="2:13" ht="12.75">
      <c r="B1" s="782"/>
      <c r="C1" s="782"/>
      <c r="D1" s="782"/>
      <c r="J1" s="777" t="s">
        <v>648</v>
      </c>
      <c r="K1" s="777"/>
      <c r="L1" s="777"/>
      <c r="M1" s="777"/>
    </row>
    <row r="2" ht="9.75" customHeight="1"/>
    <row r="3" spans="1:13" ht="30" customHeight="1">
      <c r="A3" s="636" t="s">
        <v>583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</row>
    <row r="4" spans="1:3" ht="18" customHeight="1">
      <c r="A4" s="172"/>
      <c r="B4" s="172"/>
      <c r="C4" s="172"/>
    </row>
    <row r="5" spans="1:13" ht="18">
      <c r="A5" s="781" t="s">
        <v>200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</row>
    <row r="6" spans="1:13" ht="15.75">
      <c r="A6" s="332"/>
      <c r="L6" s="783" t="s">
        <v>621</v>
      </c>
      <c r="M6" s="783"/>
    </row>
    <row r="7" spans="1:13" ht="12.75">
      <c r="A7" s="157" t="s">
        <v>201</v>
      </c>
      <c r="B7" s="157" t="s">
        <v>202</v>
      </c>
      <c r="C7" s="157" t="s">
        <v>203</v>
      </c>
      <c r="D7" s="157" t="s">
        <v>622</v>
      </c>
      <c r="E7" s="157" t="s">
        <v>623</v>
      </c>
      <c r="F7" s="157" t="s">
        <v>624</v>
      </c>
      <c r="G7" s="157" t="s">
        <v>625</v>
      </c>
      <c r="H7" s="157" t="s">
        <v>626</v>
      </c>
      <c r="I7" s="157" t="s">
        <v>627</v>
      </c>
      <c r="J7" s="157" t="s">
        <v>628</v>
      </c>
      <c r="K7" s="157" t="s">
        <v>629</v>
      </c>
      <c r="L7" s="157" t="s">
        <v>630</v>
      </c>
      <c r="M7" s="157" t="s">
        <v>631</v>
      </c>
    </row>
    <row r="8" spans="1:15" ht="25.5">
      <c r="A8" s="784" t="s">
        <v>32</v>
      </c>
      <c r="B8" s="488" t="s">
        <v>204</v>
      </c>
      <c r="C8" s="488" t="s">
        <v>205</v>
      </c>
      <c r="D8" s="488" t="s">
        <v>204</v>
      </c>
      <c r="E8" s="488" t="s">
        <v>205</v>
      </c>
      <c r="F8" s="488" t="s">
        <v>204</v>
      </c>
      <c r="G8" s="488" t="s">
        <v>205</v>
      </c>
      <c r="H8" s="488" t="s">
        <v>204</v>
      </c>
      <c r="I8" s="488" t="s">
        <v>205</v>
      </c>
      <c r="J8" s="488" t="s">
        <v>204</v>
      </c>
      <c r="K8" s="488" t="s">
        <v>205</v>
      </c>
      <c r="L8" s="488" t="s">
        <v>204</v>
      </c>
      <c r="M8" s="488" t="s">
        <v>205</v>
      </c>
      <c r="N8" s="43"/>
      <c r="O8" s="43"/>
    </row>
    <row r="9" spans="1:15" ht="30" customHeight="1">
      <c r="A9" s="785"/>
      <c r="B9" s="778" t="s">
        <v>619</v>
      </c>
      <c r="C9" s="779"/>
      <c r="D9" s="778" t="s">
        <v>95</v>
      </c>
      <c r="E9" s="779"/>
      <c r="F9" s="778" t="s">
        <v>617</v>
      </c>
      <c r="G9" s="779"/>
      <c r="H9" s="778" t="s">
        <v>618</v>
      </c>
      <c r="I9" s="779"/>
      <c r="J9" s="778" t="s">
        <v>620</v>
      </c>
      <c r="K9" s="779"/>
      <c r="L9" s="778" t="s">
        <v>183</v>
      </c>
      <c r="M9" s="779"/>
      <c r="N9" s="43"/>
      <c r="O9" s="43"/>
    </row>
    <row r="10" spans="1:15" ht="12.75">
      <c r="A10" s="85" t="s">
        <v>206</v>
      </c>
      <c r="B10" s="159">
        <f>SUM(B11:B15)</f>
        <v>1605225</v>
      </c>
      <c r="C10" s="159">
        <f>SUM(C11:C15)</f>
        <v>5293467</v>
      </c>
      <c r="D10" s="159">
        <f>SUM(D11:D15)</f>
        <v>1535225</v>
      </c>
      <c r="E10" s="159">
        <f>SUM(E11:E15)</f>
        <v>5238467</v>
      </c>
      <c r="F10" s="159">
        <f aca="true" t="shared" si="0" ref="F10:M10">SUM(F11:F15)</f>
        <v>0</v>
      </c>
      <c r="G10" s="159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70000</v>
      </c>
      <c r="K10" s="159">
        <f t="shared" si="0"/>
        <v>55000</v>
      </c>
      <c r="L10" s="159">
        <f t="shared" si="0"/>
        <v>0</v>
      </c>
      <c r="M10" s="159">
        <f t="shared" si="0"/>
        <v>0</v>
      </c>
      <c r="N10" s="43"/>
      <c r="O10" s="43"/>
    </row>
    <row r="11" spans="1:15" ht="12.75">
      <c r="A11" s="160" t="s">
        <v>207</v>
      </c>
      <c r="B11" s="161">
        <f>D11+F11+H11+J11+P145</f>
        <v>970345</v>
      </c>
      <c r="C11" s="161">
        <f>E11+G11+I11+K11+M11</f>
        <v>2740314</v>
      </c>
      <c r="D11" s="490">
        <v>970345</v>
      </c>
      <c r="E11" s="490">
        <v>2740314</v>
      </c>
      <c r="F11" s="161"/>
      <c r="G11" s="161"/>
      <c r="H11" s="161"/>
      <c r="I11" s="161"/>
      <c r="J11" s="161"/>
      <c r="K11" s="161"/>
      <c r="L11" s="161"/>
      <c r="M11" s="161"/>
      <c r="N11" s="43"/>
      <c r="O11" s="43"/>
    </row>
    <row r="12" spans="1:15" ht="12.75">
      <c r="A12" s="162" t="s">
        <v>208</v>
      </c>
      <c r="B12" s="161">
        <f>D12+F12+H12+J12+P146</f>
        <v>308801</v>
      </c>
      <c r="C12" s="161">
        <f>E12+G12+I12+K12+M12</f>
        <v>1559048</v>
      </c>
      <c r="D12" s="490">
        <v>238801</v>
      </c>
      <c r="E12" s="490">
        <v>1504048</v>
      </c>
      <c r="F12" s="161"/>
      <c r="G12" s="161"/>
      <c r="H12" s="161"/>
      <c r="I12" s="161"/>
      <c r="J12" s="161">
        <v>70000</v>
      </c>
      <c r="K12" s="161">
        <v>55000</v>
      </c>
      <c r="L12" s="161"/>
      <c r="M12" s="161"/>
      <c r="N12" s="43"/>
      <c r="O12" s="43"/>
    </row>
    <row r="13" spans="1:15" ht="12.75">
      <c r="A13" s="163" t="s">
        <v>209</v>
      </c>
      <c r="B13" s="161">
        <f>D13+F13+H13+J13+P147</f>
        <v>0</v>
      </c>
      <c r="C13" s="161">
        <f>E13+G13+I13+K13+M13</f>
        <v>0</v>
      </c>
      <c r="D13" s="490"/>
      <c r="E13" s="490"/>
      <c r="F13" s="161"/>
      <c r="G13" s="161"/>
      <c r="H13" s="161"/>
      <c r="I13" s="161"/>
      <c r="J13" s="161"/>
      <c r="K13" s="161"/>
      <c r="L13" s="161"/>
      <c r="M13" s="161"/>
      <c r="N13" s="43"/>
      <c r="O13" s="43"/>
    </row>
    <row r="14" spans="1:15" ht="24">
      <c r="A14" s="173" t="s">
        <v>401</v>
      </c>
      <c r="B14" s="161">
        <f>D14+F14+H14+J14+P148</f>
        <v>276069</v>
      </c>
      <c r="C14" s="161">
        <f>E14+G14+I14+K14+M14</f>
        <v>208944</v>
      </c>
      <c r="D14" s="490">
        <v>276069</v>
      </c>
      <c r="E14" s="490">
        <v>208944</v>
      </c>
      <c r="F14" s="161"/>
      <c r="G14" s="161"/>
      <c r="H14" s="161"/>
      <c r="I14" s="161"/>
      <c r="J14" s="161"/>
      <c r="K14" s="161"/>
      <c r="L14" s="161"/>
      <c r="M14" s="161"/>
      <c r="N14" s="43"/>
      <c r="O14" s="43"/>
    </row>
    <row r="15" spans="1:15" ht="24">
      <c r="A15" s="173" t="s">
        <v>223</v>
      </c>
      <c r="B15" s="161">
        <f>D15+F15+H15+J15+P149</f>
        <v>50010</v>
      </c>
      <c r="C15" s="161">
        <f>E15+G15+I15+K15+M15</f>
        <v>785161</v>
      </c>
      <c r="D15" s="490">
        <v>50010</v>
      </c>
      <c r="E15" s="490">
        <v>785161</v>
      </c>
      <c r="F15" s="161"/>
      <c r="G15" s="161"/>
      <c r="H15" s="161"/>
      <c r="I15" s="161"/>
      <c r="J15" s="161"/>
      <c r="K15" s="161"/>
      <c r="L15" s="161"/>
      <c r="M15" s="161"/>
      <c r="N15" s="43"/>
      <c r="O15" s="43"/>
    </row>
    <row r="16" spans="1:15" ht="12.75">
      <c r="A16" s="85" t="s">
        <v>210</v>
      </c>
      <c r="B16" s="159">
        <f aca="true" t="shared" si="1" ref="B16:M16">SUM(B17:B19)</f>
        <v>13103821</v>
      </c>
      <c r="C16" s="159">
        <f t="shared" si="1"/>
        <v>12859600</v>
      </c>
      <c r="D16" s="159">
        <f t="shared" si="1"/>
        <v>11870789</v>
      </c>
      <c r="E16" s="159">
        <f t="shared" si="1"/>
        <v>12247655</v>
      </c>
      <c r="F16" s="159">
        <f t="shared" si="1"/>
        <v>0</v>
      </c>
      <c r="G16" s="159">
        <f t="shared" si="1"/>
        <v>0</v>
      </c>
      <c r="H16" s="159">
        <f t="shared" si="1"/>
        <v>1233032</v>
      </c>
      <c r="I16" s="159">
        <f t="shared" si="1"/>
        <v>611945</v>
      </c>
      <c r="J16" s="159">
        <f t="shared" si="1"/>
        <v>0</v>
      </c>
      <c r="K16" s="159">
        <f t="shared" si="1"/>
        <v>0</v>
      </c>
      <c r="L16" s="159">
        <f t="shared" si="1"/>
        <v>0</v>
      </c>
      <c r="M16" s="159">
        <f t="shared" si="1"/>
        <v>0</v>
      </c>
      <c r="N16" s="43"/>
      <c r="O16" s="43"/>
    </row>
    <row r="17" spans="1:15" ht="12.75">
      <c r="A17" s="163" t="s">
        <v>208</v>
      </c>
      <c r="B17" s="161">
        <f>D17+F17+H17+J17+L17</f>
        <v>1233032</v>
      </c>
      <c r="C17" s="161">
        <f>E17+G17+I17+K17+M17</f>
        <v>611945</v>
      </c>
      <c r="D17" s="161">
        <v>0</v>
      </c>
      <c r="E17" s="161">
        <v>0</v>
      </c>
      <c r="F17" s="161"/>
      <c r="G17" s="161"/>
      <c r="H17" s="161">
        <v>1233032</v>
      </c>
      <c r="I17" s="161">
        <v>611945</v>
      </c>
      <c r="J17" s="161"/>
      <c r="K17" s="161"/>
      <c r="L17" s="161"/>
      <c r="M17" s="161"/>
      <c r="N17" s="43"/>
      <c r="O17" s="43"/>
    </row>
    <row r="18" spans="1:15" ht="12.75">
      <c r="A18" s="163" t="s">
        <v>211</v>
      </c>
      <c r="B18" s="161">
        <v>9786905</v>
      </c>
      <c r="C18" s="161">
        <v>12247655</v>
      </c>
      <c r="D18" s="490">
        <v>9786905</v>
      </c>
      <c r="E18" s="490">
        <v>12247655</v>
      </c>
      <c r="F18" s="161"/>
      <c r="G18" s="161"/>
      <c r="H18" s="161"/>
      <c r="I18" s="161"/>
      <c r="J18" s="161"/>
      <c r="K18" s="161"/>
      <c r="L18" s="161"/>
      <c r="M18" s="161"/>
      <c r="N18" s="43"/>
      <c r="O18" s="43"/>
    </row>
    <row r="19" spans="1:15" ht="25.5">
      <c r="A19" s="335" t="s">
        <v>403</v>
      </c>
      <c r="B19" s="161">
        <v>2083884</v>
      </c>
      <c r="C19" s="161">
        <v>0</v>
      </c>
      <c r="D19" s="490">
        <v>2083884</v>
      </c>
      <c r="E19" s="490">
        <v>0</v>
      </c>
      <c r="F19" s="161"/>
      <c r="G19" s="161"/>
      <c r="H19" s="161"/>
      <c r="I19" s="161"/>
      <c r="J19" s="161"/>
      <c r="K19" s="161"/>
      <c r="L19" s="161"/>
      <c r="M19" s="161"/>
      <c r="N19" s="43"/>
      <c r="O19" s="43"/>
    </row>
    <row r="20" spans="1:15" ht="12.75">
      <c r="A20" s="164" t="s">
        <v>212</v>
      </c>
      <c r="B20" s="159">
        <f>SUM(B21:B25)</f>
        <v>394820</v>
      </c>
      <c r="C20" s="159">
        <f>SUM(C21:C25)</f>
        <v>1987920</v>
      </c>
      <c r="D20" s="159">
        <f>SUM(D21:D25)</f>
        <v>0</v>
      </c>
      <c r="E20" s="159">
        <f aca="true" t="shared" si="2" ref="E20:M20">SUM(E21:E25)</f>
        <v>0</v>
      </c>
      <c r="F20" s="159">
        <f t="shared" si="2"/>
        <v>405356</v>
      </c>
      <c r="G20" s="159">
        <f t="shared" si="2"/>
        <v>193250</v>
      </c>
      <c r="H20" s="159">
        <f t="shared" si="2"/>
        <v>-160536</v>
      </c>
      <c r="I20" s="159">
        <f t="shared" si="2"/>
        <v>1794670</v>
      </c>
      <c r="J20" s="159">
        <f t="shared" si="2"/>
        <v>0</v>
      </c>
      <c r="K20" s="159">
        <f t="shared" si="2"/>
        <v>0</v>
      </c>
      <c r="L20" s="159">
        <f t="shared" si="2"/>
        <v>150000</v>
      </c>
      <c r="M20" s="159">
        <f t="shared" si="2"/>
        <v>0</v>
      </c>
      <c r="N20" s="171"/>
      <c r="O20" s="43"/>
    </row>
    <row r="21" spans="1:15" ht="12.75">
      <c r="A21" s="162" t="s">
        <v>213</v>
      </c>
      <c r="B21" s="161">
        <f aca="true" t="shared" si="3" ref="B21:C25">D21+F21+H21+J21+L21</f>
        <v>469916</v>
      </c>
      <c r="C21" s="161">
        <f t="shared" si="3"/>
        <v>193250</v>
      </c>
      <c r="D21" s="161"/>
      <c r="E21" s="161"/>
      <c r="F21" s="161">
        <v>319916</v>
      </c>
      <c r="G21" s="161">
        <v>193250</v>
      </c>
      <c r="H21" s="161"/>
      <c r="I21" s="161"/>
      <c r="J21" s="161"/>
      <c r="K21" s="161"/>
      <c r="L21" s="161">
        <v>150000</v>
      </c>
      <c r="M21" s="161">
        <v>0</v>
      </c>
      <c r="N21" s="43"/>
      <c r="O21" s="43"/>
    </row>
    <row r="22" spans="1:15" ht="12.75">
      <c r="A22" s="174" t="s">
        <v>402</v>
      </c>
      <c r="B22" s="161">
        <f t="shared" si="3"/>
        <v>0</v>
      </c>
      <c r="C22" s="161">
        <f t="shared" si="3"/>
        <v>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43"/>
      <c r="O22" s="43"/>
    </row>
    <row r="23" spans="1:15" ht="12.75">
      <c r="A23" s="174" t="s">
        <v>404</v>
      </c>
      <c r="B23" s="161">
        <f t="shared" si="3"/>
        <v>85440</v>
      </c>
      <c r="C23" s="161">
        <f t="shared" si="3"/>
        <v>0</v>
      </c>
      <c r="D23" s="161"/>
      <c r="E23" s="161"/>
      <c r="F23" s="161">
        <v>85440</v>
      </c>
      <c r="G23" s="161">
        <v>0</v>
      </c>
      <c r="H23" s="161"/>
      <c r="I23" s="161"/>
      <c r="J23" s="161"/>
      <c r="K23" s="161"/>
      <c r="L23" s="161"/>
      <c r="M23" s="161"/>
      <c r="N23" s="43"/>
      <c r="O23" s="43"/>
    </row>
    <row r="24" spans="1:15" ht="12.75">
      <c r="A24" s="174" t="s">
        <v>405</v>
      </c>
      <c r="B24" s="161">
        <f t="shared" si="3"/>
        <v>8695244</v>
      </c>
      <c r="C24" s="161">
        <f t="shared" si="3"/>
        <v>17041422</v>
      </c>
      <c r="D24" s="161"/>
      <c r="E24" s="161"/>
      <c r="F24" s="161"/>
      <c r="G24" s="161"/>
      <c r="H24" s="161">
        <v>8695244</v>
      </c>
      <c r="I24" s="161">
        <v>17041422</v>
      </c>
      <c r="J24" s="161"/>
      <c r="K24" s="161"/>
      <c r="L24" s="161"/>
      <c r="M24" s="161"/>
      <c r="N24" s="43"/>
      <c r="O24" s="43"/>
    </row>
    <row r="25" spans="1:15" ht="12.75">
      <c r="A25" s="174" t="s">
        <v>406</v>
      </c>
      <c r="B25" s="161">
        <f t="shared" si="3"/>
        <v>-8855780</v>
      </c>
      <c r="C25" s="161">
        <f t="shared" si="3"/>
        <v>-15246752</v>
      </c>
      <c r="D25" s="161"/>
      <c r="E25" s="161"/>
      <c r="F25" s="161"/>
      <c r="G25" s="161"/>
      <c r="H25" s="161">
        <v>-8855780</v>
      </c>
      <c r="I25" s="161">
        <v>-15246752</v>
      </c>
      <c r="J25" s="161"/>
      <c r="K25" s="161"/>
      <c r="L25" s="161"/>
      <c r="M25" s="161"/>
      <c r="N25" s="43"/>
      <c r="O25" s="43"/>
    </row>
    <row r="26" spans="1:15" ht="12.75">
      <c r="A26" s="165" t="s">
        <v>214</v>
      </c>
      <c r="B26" s="166">
        <f aca="true" t="shared" si="4" ref="B26:M26">B10+B16+B20</f>
        <v>15103866</v>
      </c>
      <c r="C26" s="166">
        <f t="shared" si="4"/>
        <v>20140987</v>
      </c>
      <c r="D26" s="166">
        <f t="shared" si="4"/>
        <v>13406014</v>
      </c>
      <c r="E26" s="166">
        <f t="shared" si="4"/>
        <v>17486122</v>
      </c>
      <c r="F26" s="166">
        <f t="shared" si="4"/>
        <v>405356</v>
      </c>
      <c r="G26" s="166">
        <f t="shared" si="4"/>
        <v>193250</v>
      </c>
      <c r="H26" s="166">
        <f t="shared" si="4"/>
        <v>1072496</v>
      </c>
      <c r="I26" s="166">
        <f t="shared" si="4"/>
        <v>2406615</v>
      </c>
      <c r="J26" s="166">
        <f t="shared" si="4"/>
        <v>70000</v>
      </c>
      <c r="K26" s="166">
        <f t="shared" si="4"/>
        <v>55000</v>
      </c>
      <c r="L26" s="166">
        <f t="shared" si="4"/>
        <v>150000</v>
      </c>
      <c r="M26" s="166">
        <f t="shared" si="4"/>
        <v>0</v>
      </c>
      <c r="N26" s="58"/>
      <c r="O26" s="58"/>
    </row>
    <row r="27" spans="4:15" ht="12.75"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4:15" ht="12.75"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8">
      <c r="A29" s="781" t="s">
        <v>215</v>
      </c>
      <c r="B29" s="781"/>
      <c r="C29" s="78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5.75">
      <c r="A30" s="332"/>
      <c r="C30" s="42"/>
      <c r="D30" s="58"/>
      <c r="E30" s="58"/>
      <c r="F30" s="58"/>
      <c r="G30" s="58"/>
      <c r="H30" s="58"/>
      <c r="I30" s="58"/>
      <c r="J30" s="58"/>
      <c r="K30" s="58"/>
      <c r="L30" s="780" t="s">
        <v>621</v>
      </c>
      <c r="M30" s="780"/>
      <c r="N30" s="58"/>
      <c r="O30" s="58"/>
    </row>
    <row r="31" spans="1:15" ht="12.75">
      <c r="A31" s="157" t="s">
        <v>201</v>
      </c>
      <c r="B31" s="157" t="s">
        <v>202</v>
      </c>
      <c r="C31" s="157" t="s">
        <v>203</v>
      </c>
      <c r="D31" s="157" t="s">
        <v>202</v>
      </c>
      <c r="E31" s="157" t="s">
        <v>203</v>
      </c>
      <c r="F31" s="157" t="s">
        <v>202</v>
      </c>
      <c r="G31" s="157" t="s">
        <v>203</v>
      </c>
      <c r="H31" s="157" t="s">
        <v>202</v>
      </c>
      <c r="I31" s="157" t="s">
        <v>203</v>
      </c>
      <c r="J31" s="157" t="s">
        <v>202</v>
      </c>
      <c r="K31" s="157" t="s">
        <v>203</v>
      </c>
      <c r="L31" s="157" t="s">
        <v>202</v>
      </c>
      <c r="M31" s="157" t="s">
        <v>203</v>
      </c>
      <c r="N31" s="58"/>
      <c r="O31" s="58"/>
    </row>
    <row r="32" spans="1:15" ht="25.5">
      <c r="A32" s="158" t="s">
        <v>32</v>
      </c>
      <c r="B32" s="488" t="s">
        <v>204</v>
      </c>
      <c r="C32" s="488" t="s">
        <v>205</v>
      </c>
      <c r="D32" s="488" t="s">
        <v>204</v>
      </c>
      <c r="E32" s="488" t="s">
        <v>205</v>
      </c>
      <c r="F32" s="488" t="s">
        <v>204</v>
      </c>
      <c r="G32" s="488" t="s">
        <v>205</v>
      </c>
      <c r="H32" s="488" t="s">
        <v>204</v>
      </c>
      <c r="I32" s="488" t="s">
        <v>205</v>
      </c>
      <c r="J32" s="488" t="s">
        <v>204</v>
      </c>
      <c r="K32" s="488" t="s">
        <v>205</v>
      </c>
      <c r="L32" s="488" t="s">
        <v>204</v>
      </c>
      <c r="M32" s="488" t="s">
        <v>205</v>
      </c>
      <c r="N32" s="58"/>
      <c r="O32" s="58"/>
    </row>
    <row r="33" spans="1:15" s="83" customFormat="1" ht="15.75">
      <c r="A33" s="489"/>
      <c r="B33" s="778" t="s">
        <v>619</v>
      </c>
      <c r="C33" s="779"/>
      <c r="D33" s="778" t="s">
        <v>95</v>
      </c>
      <c r="E33" s="779"/>
      <c r="F33" s="778" t="s">
        <v>617</v>
      </c>
      <c r="G33" s="779"/>
      <c r="H33" s="778" t="s">
        <v>618</v>
      </c>
      <c r="I33" s="779"/>
      <c r="J33" s="778" t="s">
        <v>620</v>
      </c>
      <c r="K33" s="779"/>
      <c r="L33" s="778" t="s">
        <v>183</v>
      </c>
      <c r="M33" s="779"/>
      <c r="N33" s="340"/>
      <c r="O33" s="340"/>
    </row>
    <row r="34" spans="1:15" ht="12.75">
      <c r="A34" s="85" t="s">
        <v>216</v>
      </c>
      <c r="B34" s="159">
        <f>SUM(B35:B37)</f>
        <v>3817660</v>
      </c>
      <c r="C34" s="159">
        <f>SUM(C35:C37)</f>
        <v>3817661</v>
      </c>
      <c r="D34" s="159">
        <f aca="true" t="shared" si="5" ref="D34:M34">SUM(D35:D37)</f>
        <v>3817660</v>
      </c>
      <c r="E34" s="159">
        <f t="shared" si="5"/>
        <v>3817661</v>
      </c>
      <c r="F34" s="159">
        <f t="shared" si="5"/>
        <v>0</v>
      </c>
      <c r="G34" s="159">
        <f t="shared" si="5"/>
        <v>0</v>
      </c>
      <c r="H34" s="159">
        <f t="shared" si="5"/>
        <v>0</v>
      </c>
      <c r="I34" s="159">
        <f t="shared" si="5"/>
        <v>0</v>
      </c>
      <c r="J34" s="159">
        <f t="shared" si="5"/>
        <v>0</v>
      </c>
      <c r="K34" s="159">
        <f t="shared" si="5"/>
        <v>0</v>
      </c>
      <c r="L34" s="159">
        <f t="shared" si="5"/>
        <v>0</v>
      </c>
      <c r="M34" s="159">
        <f t="shared" si="5"/>
        <v>0</v>
      </c>
      <c r="N34" s="58"/>
      <c r="O34" s="58"/>
    </row>
    <row r="35" spans="1:15" ht="12.75">
      <c r="A35" s="162" t="s">
        <v>217</v>
      </c>
      <c r="B35" s="161">
        <f aca="true" t="shared" si="6" ref="B35:C37">D35+F35+H35+J35+L35</f>
        <v>3817660</v>
      </c>
      <c r="C35" s="161">
        <f t="shared" si="6"/>
        <v>3817661</v>
      </c>
      <c r="D35" s="161">
        <v>3817660</v>
      </c>
      <c r="E35" s="161">
        <v>3817661</v>
      </c>
      <c r="F35" s="161"/>
      <c r="G35" s="161"/>
      <c r="H35" s="161"/>
      <c r="I35" s="161"/>
      <c r="J35" s="161"/>
      <c r="K35" s="161"/>
      <c r="L35" s="161"/>
      <c r="M35" s="161"/>
      <c r="N35" s="58"/>
      <c r="O35" s="58"/>
    </row>
    <row r="36" spans="1:15" ht="12.75">
      <c r="A36" s="174" t="s">
        <v>224</v>
      </c>
      <c r="B36" s="161">
        <f t="shared" si="6"/>
        <v>0</v>
      </c>
      <c r="C36" s="161">
        <f t="shared" si="6"/>
        <v>0</v>
      </c>
      <c r="D36" s="161">
        <v>0</v>
      </c>
      <c r="E36" s="161"/>
      <c r="F36" s="161"/>
      <c r="G36" s="161"/>
      <c r="H36" s="161"/>
      <c r="I36" s="161"/>
      <c r="J36" s="161"/>
      <c r="K36" s="161"/>
      <c r="L36" s="161"/>
      <c r="M36" s="161"/>
      <c r="N36" s="58"/>
      <c r="O36" s="58"/>
    </row>
    <row r="37" spans="1:15" ht="12.75">
      <c r="A37" s="174" t="s">
        <v>225</v>
      </c>
      <c r="B37" s="161">
        <f t="shared" si="6"/>
        <v>0</v>
      </c>
      <c r="C37" s="161">
        <f t="shared" si="6"/>
        <v>0</v>
      </c>
      <c r="D37" s="161">
        <v>0</v>
      </c>
      <c r="E37" s="161"/>
      <c r="F37" s="161">
        <v>0</v>
      </c>
      <c r="G37" s="161"/>
      <c r="H37" s="161">
        <v>0</v>
      </c>
      <c r="I37" s="161"/>
      <c r="J37" s="161">
        <v>0</v>
      </c>
      <c r="K37" s="161"/>
      <c r="L37" s="161">
        <v>0</v>
      </c>
      <c r="M37" s="161"/>
      <c r="N37" s="58"/>
      <c r="O37" s="58"/>
    </row>
    <row r="38" spans="1:15" ht="12.75">
      <c r="A38" s="85" t="s">
        <v>218</v>
      </c>
      <c r="B38" s="159">
        <f>B40+B39</f>
        <v>9526304</v>
      </c>
      <c r="C38" s="159">
        <f>C40+C39</f>
        <v>11281580</v>
      </c>
      <c r="D38" s="159">
        <f>D40+D39</f>
        <v>9208708</v>
      </c>
      <c r="E38" s="159">
        <f>E40+E39</f>
        <v>9742548</v>
      </c>
      <c r="F38" s="159">
        <f>F40+F39</f>
        <v>78113</v>
      </c>
      <c r="G38" s="159">
        <f aca="true" t="shared" si="7" ref="G38:M38">G40+G39</f>
        <v>257920</v>
      </c>
      <c r="H38" s="159">
        <f t="shared" si="7"/>
        <v>87737</v>
      </c>
      <c r="I38" s="159">
        <f t="shared" si="7"/>
        <v>847128</v>
      </c>
      <c r="J38" s="159">
        <f t="shared" si="7"/>
        <v>63215</v>
      </c>
      <c r="K38" s="159">
        <f t="shared" si="7"/>
        <v>152073</v>
      </c>
      <c r="L38" s="159">
        <f t="shared" si="7"/>
        <v>88531</v>
      </c>
      <c r="M38" s="159">
        <f t="shared" si="7"/>
        <v>281911</v>
      </c>
      <c r="N38" s="58"/>
      <c r="O38" s="58"/>
    </row>
    <row r="39" spans="1:15" ht="12.75">
      <c r="A39" s="336" t="s">
        <v>407</v>
      </c>
      <c r="B39" s="337">
        <f>D39+F39+H39+J39+L39</f>
        <v>1156363</v>
      </c>
      <c r="C39" s="337">
        <f>E39+G39+I39+K39+M39</f>
        <v>2229930</v>
      </c>
      <c r="D39" s="337">
        <v>838767</v>
      </c>
      <c r="E39" s="337">
        <v>690898</v>
      </c>
      <c r="F39" s="337">
        <v>78113</v>
      </c>
      <c r="G39" s="337">
        <v>257920</v>
      </c>
      <c r="H39" s="337">
        <v>87737</v>
      </c>
      <c r="I39" s="337">
        <v>847128</v>
      </c>
      <c r="J39" s="337">
        <v>63215</v>
      </c>
      <c r="K39" s="337">
        <v>152073</v>
      </c>
      <c r="L39" s="337">
        <v>88531</v>
      </c>
      <c r="M39" s="337">
        <v>281911</v>
      </c>
      <c r="N39" s="58"/>
      <c r="O39" s="58"/>
    </row>
    <row r="40" spans="1:15" ht="12.75">
      <c r="A40" s="174" t="s">
        <v>226</v>
      </c>
      <c r="B40" s="337">
        <f>D40+F40+H40+J40+L40</f>
        <v>8369941</v>
      </c>
      <c r="C40" s="161">
        <f>E40+G40+I40+K40+M40</f>
        <v>9051650</v>
      </c>
      <c r="D40" s="161">
        <v>8369941</v>
      </c>
      <c r="E40" s="161">
        <v>9051650</v>
      </c>
      <c r="F40" s="161"/>
      <c r="G40" s="161"/>
      <c r="H40" s="161"/>
      <c r="I40" s="161"/>
      <c r="J40" s="161"/>
      <c r="K40" s="161"/>
      <c r="L40" s="161"/>
      <c r="M40" s="161"/>
      <c r="N40" s="58"/>
      <c r="O40" s="58"/>
    </row>
    <row r="41" spans="1:15" ht="12.75">
      <c r="A41" s="164" t="s">
        <v>219</v>
      </c>
      <c r="B41" s="159">
        <f>SUM(B42:B44)</f>
        <v>3785444</v>
      </c>
      <c r="C41" s="159">
        <f>SUM(C42:C44)</f>
        <v>4005897</v>
      </c>
      <c r="D41" s="159">
        <f aca="true" t="shared" si="8" ref="D41:M41">D42+D44+D43</f>
        <v>3785444</v>
      </c>
      <c r="E41" s="159">
        <f t="shared" si="8"/>
        <v>4005897</v>
      </c>
      <c r="F41" s="159">
        <f t="shared" si="8"/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9">
        <f t="shared" si="8"/>
        <v>0</v>
      </c>
      <c r="M41" s="159">
        <f t="shared" si="8"/>
        <v>0</v>
      </c>
      <c r="N41" s="58"/>
      <c r="O41" s="58"/>
    </row>
    <row r="42" spans="1:15" ht="12.75">
      <c r="A42" s="162" t="s">
        <v>220</v>
      </c>
      <c r="B42" s="167">
        <f>D42+F42+H42+J42+L42</f>
        <v>0</v>
      </c>
      <c r="C42" s="167">
        <v>132800</v>
      </c>
      <c r="D42" s="167">
        <v>0</v>
      </c>
      <c r="E42" s="167">
        <v>132800</v>
      </c>
      <c r="F42" s="167"/>
      <c r="G42" s="167"/>
      <c r="H42" s="167"/>
      <c r="I42" s="167"/>
      <c r="J42" s="167"/>
      <c r="K42" s="167"/>
      <c r="L42" s="167"/>
      <c r="M42" s="167"/>
      <c r="N42" s="58"/>
      <c r="O42" s="58"/>
    </row>
    <row r="43" spans="1:15" ht="25.5">
      <c r="A43" s="335" t="s">
        <v>408</v>
      </c>
      <c r="B43" s="167">
        <f>D43+F43+H43+J43+L43</f>
        <v>3769617</v>
      </c>
      <c r="C43" s="167">
        <v>3769617</v>
      </c>
      <c r="D43" s="167">
        <v>3769617</v>
      </c>
      <c r="E43" s="167">
        <v>3769617</v>
      </c>
      <c r="F43" s="167"/>
      <c r="G43" s="167"/>
      <c r="H43" s="167"/>
      <c r="I43" s="167"/>
      <c r="J43" s="167"/>
      <c r="K43" s="167"/>
      <c r="L43" s="167"/>
      <c r="M43" s="167"/>
      <c r="N43" s="58"/>
      <c r="O43" s="58"/>
    </row>
    <row r="44" spans="1:15" ht="12.75">
      <c r="A44" s="162" t="s">
        <v>221</v>
      </c>
      <c r="B44" s="161">
        <f>D44+F44+H44+J44+L44</f>
        <v>15827</v>
      </c>
      <c r="C44" s="161">
        <v>103480</v>
      </c>
      <c r="D44" s="161">
        <v>15827</v>
      </c>
      <c r="E44" s="161">
        <v>103480</v>
      </c>
      <c r="F44" s="161"/>
      <c r="G44" s="161"/>
      <c r="H44" s="161"/>
      <c r="I44" s="161"/>
      <c r="J44" s="161"/>
      <c r="K44" s="161"/>
      <c r="L44" s="161"/>
      <c r="M44" s="161"/>
      <c r="N44" s="58"/>
      <c r="O44" s="58"/>
    </row>
    <row r="45" spans="1:15" ht="12.75">
      <c r="A45" s="165" t="s">
        <v>222</v>
      </c>
      <c r="B45" s="166">
        <f aca="true" t="shared" si="9" ref="B45:M45">B34+B38+B41</f>
        <v>17129408</v>
      </c>
      <c r="C45" s="166">
        <f t="shared" si="9"/>
        <v>19105138</v>
      </c>
      <c r="D45" s="166">
        <f t="shared" si="9"/>
        <v>16811812</v>
      </c>
      <c r="E45" s="166">
        <f t="shared" si="9"/>
        <v>17566106</v>
      </c>
      <c r="F45" s="166">
        <f t="shared" si="9"/>
        <v>78113</v>
      </c>
      <c r="G45" s="166">
        <f t="shared" si="9"/>
        <v>257920</v>
      </c>
      <c r="H45" s="166">
        <f t="shared" si="9"/>
        <v>87737</v>
      </c>
      <c r="I45" s="166">
        <f t="shared" si="9"/>
        <v>847128</v>
      </c>
      <c r="J45" s="166">
        <f t="shared" si="9"/>
        <v>63215</v>
      </c>
      <c r="K45" s="166">
        <f t="shared" si="9"/>
        <v>152073</v>
      </c>
      <c r="L45" s="166">
        <f t="shared" si="9"/>
        <v>88531</v>
      </c>
      <c r="M45" s="166">
        <f t="shared" si="9"/>
        <v>281911</v>
      </c>
      <c r="N45" s="58"/>
      <c r="O45" s="58"/>
    </row>
    <row r="46" spans="1:15" ht="12.75">
      <c r="A46" s="168"/>
      <c r="B46" s="169"/>
      <c r="C46" s="16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2.75">
      <c r="A47" s="170"/>
      <c r="B47" s="171"/>
      <c r="C47" s="17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9" spans="1:3" ht="18">
      <c r="A49" s="781"/>
      <c r="B49" s="781"/>
      <c r="C49" s="781"/>
    </row>
    <row r="50" spans="1:3" ht="15.75">
      <c r="A50" s="332"/>
      <c r="C50" s="334"/>
    </row>
  </sheetData>
  <sheetProtection/>
  <mergeCells count="21">
    <mergeCell ref="F9:G9"/>
    <mergeCell ref="B1:D1"/>
    <mergeCell ref="A3:M3"/>
    <mergeCell ref="A5:M5"/>
    <mergeCell ref="A29:C29"/>
    <mergeCell ref="B9:C9"/>
    <mergeCell ref="L6:M6"/>
    <mergeCell ref="D9:E9"/>
    <mergeCell ref="J1:M1"/>
    <mergeCell ref="A8:A9"/>
    <mergeCell ref="H9:I9"/>
    <mergeCell ref="L33:M33"/>
    <mergeCell ref="J33:K33"/>
    <mergeCell ref="H33:I33"/>
    <mergeCell ref="L30:M30"/>
    <mergeCell ref="L9:M9"/>
    <mergeCell ref="A49:C49"/>
    <mergeCell ref="F33:G33"/>
    <mergeCell ref="D33:E33"/>
    <mergeCell ref="B33:C33"/>
    <mergeCell ref="J9:K9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4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4" max="4" width="24.7109375" style="0" customWidth="1"/>
    <col min="5" max="5" width="17.7109375" style="72" customWidth="1"/>
    <col min="6" max="6" width="21.28125" style="0" customWidth="1"/>
    <col min="7" max="7" width="22.140625" style="0" customWidth="1"/>
  </cols>
  <sheetData>
    <row r="1" spans="1:9" ht="12.75">
      <c r="A1" s="219"/>
      <c r="B1" s="219"/>
      <c r="C1" s="219"/>
      <c r="D1" s="219"/>
      <c r="E1" s="726" t="s">
        <v>649</v>
      </c>
      <c r="F1" s="726"/>
      <c r="G1" s="726"/>
      <c r="H1" s="215"/>
      <c r="I1" s="214"/>
    </row>
    <row r="2" spans="1:9" ht="12.75">
      <c r="A2" s="219"/>
      <c r="B2" s="219"/>
      <c r="C2" s="219"/>
      <c r="D2" s="219"/>
      <c r="E2" s="481"/>
      <c r="F2" s="213"/>
      <c r="G2" s="213"/>
      <c r="H2" s="215"/>
      <c r="I2" s="214"/>
    </row>
    <row r="3" spans="1:9" ht="15.75">
      <c r="A3" s="793" t="s">
        <v>261</v>
      </c>
      <c r="B3" s="794"/>
      <c r="C3" s="794"/>
      <c r="D3" s="794"/>
      <c r="E3" s="794"/>
      <c r="F3" s="794"/>
      <c r="G3" s="794"/>
      <c r="H3" s="215"/>
      <c r="I3" s="214"/>
    </row>
    <row r="4" spans="1:9" ht="12.75">
      <c r="A4" s="585" t="s">
        <v>584</v>
      </c>
      <c r="B4" s="585"/>
      <c r="C4" s="585"/>
      <c r="D4" s="585"/>
      <c r="E4" s="585"/>
      <c r="F4" s="585"/>
      <c r="G4" s="585"/>
      <c r="H4" s="215"/>
      <c r="I4" s="214"/>
    </row>
    <row r="5" spans="1:9" ht="12.75">
      <c r="A5" s="35"/>
      <c r="B5" s="35"/>
      <c r="C5" s="35"/>
      <c r="D5" s="35"/>
      <c r="E5" s="35"/>
      <c r="F5" s="35"/>
      <c r="G5" s="35"/>
      <c r="H5" s="215"/>
      <c r="I5" s="214"/>
    </row>
    <row r="6" spans="1:9" ht="12.75">
      <c r="A6" s="219"/>
      <c r="B6" s="219"/>
      <c r="C6" s="219"/>
      <c r="D6" s="219"/>
      <c r="E6" s="473"/>
      <c r="F6" s="219"/>
      <c r="G6" s="220" t="s">
        <v>409</v>
      </c>
      <c r="H6" s="215"/>
      <c r="I6" s="214"/>
    </row>
    <row r="7" spans="1:9" ht="12.75">
      <c r="A7" s="795" t="s">
        <v>239</v>
      </c>
      <c r="B7" s="795"/>
      <c r="C7" s="795"/>
      <c r="D7" s="795"/>
      <c r="E7" s="796" t="s">
        <v>240</v>
      </c>
      <c r="F7" s="796"/>
      <c r="G7" s="221" t="s">
        <v>241</v>
      </c>
      <c r="H7" s="216"/>
      <c r="I7" s="217"/>
    </row>
    <row r="8" spans="1:9" ht="12.75">
      <c r="A8" s="795"/>
      <c r="B8" s="795"/>
      <c r="C8" s="795"/>
      <c r="D8" s="795"/>
      <c r="E8" s="221" t="s">
        <v>509</v>
      </c>
      <c r="F8" s="221" t="s">
        <v>242</v>
      </c>
      <c r="G8" s="221" t="s">
        <v>242</v>
      </c>
      <c r="H8" s="216"/>
      <c r="I8" s="217"/>
    </row>
    <row r="9" spans="1:9" ht="12.75">
      <c r="A9" s="792" t="s">
        <v>243</v>
      </c>
      <c r="B9" s="792"/>
      <c r="C9" s="792"/>
      <c r="D9" s="792"/>
      <c r="E9" s="485">
        <v>452</v>
      </c>
      <c r="F9" s="486">
        <v>1063013040</v>
      </c>
      <c r="G9" s="486">
        <v>1063013040</v>
      </c>
      <c r="H9" s="215"/>
      <c r="I9" s="480"/>
    </row>
    <row r="10" spans="1:9" ht="12.75">
      <c r="A10" s="792" t="s">
        <v>419</v>
      </c>
      <c r="B10" s="792"/>
      <c r="C10" s="792"/>
      <c r="D10" s="792"/>
      <c r="E10" s="485">
        <v>212</v>
      </c>
      <c r="F10" s="486">
        <v>205924205</v>
      </c>
      <c r="G10" s="486">
        <v>205924205</v>
      </c>
      <c r="H10" s="215"/>
      <c r="I10" s="480"/>
    </row>
    <row r="11" spans="1:9" ht="12.75">
      <c r="A11" s="786" t="s">
        <v>244</v>
      </c>
      <c r="B11" s="787"/>
      <c r="C11" s="787"/>
      <c r="D11" s="788"/>
      <c r="E11" s="485">
        <v>1</v>
      </c>
      <c r="F11" s="486">
        <v>19710677</v>
      </c>
      <c r="G11" s="486">
        <v>19710677</v>
      </c>
      <c r="H11" s="215"/>
      <c r="I11" s="214"/>
    </row>
    <row r="12" spans="1:9" ht="12.75">
      <c r="A12" s="786" t="s">
        <v>612</v>
      </c>
      <c r="B12" s="787"/>
      <c r="C12" s="787"/>
      <c r="D12" s="788"/>
      <c r="E12" s="485">
        <v>1</v>
      </c>
      <c r="F12" s="486">
        <v>1127000</v>
      </c>
      <c r="G12" s="486">
        <v>1127000</v>
      </c>
      <c r="H12" s="215"/>
      <c r="I12" s="214"/>
    </row>
    <row r="13" spans="1:9" ht="12.75">
      <c r="A13" s="789" t="s">
        <v>611</v>
      </c>
      <c r="B13" s="790"/>
      <c r="C13" s="790"/>
      <c r="D13" s="791"/>
      <c r="E13" s="485">
        <v>2</v>
      </c>
      <c r="F13" s="486">
        <v>2373000</v>
      </c>
      <c r="G13" s="486">
        <v>2373000</v>
      </c>
      <c r="H13" s="215"/>
      <c r="I13" s="214"/>
    </row>
    <row r="14" spans="1:9" ht="12.75">
      <c r="A14" s="789" t="s">
        <v>616</v>
      </c>
      <c r="B14" s="790"/>
      <c r="C14" s="790"/>
      <c r="D14" s="791"/>
      <c r="E14" s="485">
        <v>2</v>
      </c>
      <c r="F14" s="486">
        <v>1473987896</v>
      </c>
      <c r="G14" s="486">
        <v>1473987896</v>
      </c>
      <c r="H14" s="215"/>
      <c r="I14" s="214"/>
    </row>
    <row r="15" spans="1:9" ht="15">
      <c r="A15" s="797" t="s">
        <v>245</v>
      </c>
      <c r="B15" s="797"/>
      <c r="C15" s="797"/>
      <c r="D15" s="797"/>
      <c r="E15" s="223">
        <f>SUM(E9:E14)</f>
        <v>670</v>
      </c>
      <c r="F15" s="223">
        <f>SUM(F9:F14)</f>
        <v>2766135818</v>
      </c>
      <c r="G15" s="223">
        <f>SUM(G9:G14)</f>
        <v>2766135818</v>
      </c>
      <c r="H15" s="224"/>
      <c r="I15" s="218"/>
    </row>
    <row r="16" spans="1:9" ht="12.75">
      <c r="A16" s="792" t="s">
        <v>246</v>
      </c>
      <c r="B16" s="792"/>
      <c r="C16" s="792"/>
      <c r="D16" s="792"/>
      <c r="E16" s="485">
        <v>30</v>
      </c>
      <c r="F16" s="486">
        <v>26610325</v>
      </c>
      <c r="G16" s="486">
        <v>26610325</v>
      </c>
      <c r="H16" s="215"/>
      <c r="I16" s="214"/>
    </row>
    <row r="17" spans="1:9" ht="12.75">
      <c r="A17" s="798" t="s">
        <v>247</v>
      </c>
      <c r="B17" s="799"/>
      <c r="C17" s="799"/>
      <c r="D17" s="800"/>
      <c r="E17" s="485">
        <v>2</v>
      </c>
      <c r="F17" s="486">
        <v>700000</v>
      </c>
      <c r="G17" s="486">
        <v>700000</v>
      </c>
      <c r="H17" s="215"/>
      <c r="I17" s="214"/>
    </row>
    <row r="18" spans="1:9" ht="12.75">
      <c r="A18" s="792" t="s">
        <v>248</v>
      </c>
      <c r="B18" s="792"/>
      <c r="C18" s="792"/>
      <c r="D18" s="792"/>
      <c r="E18" s="485">
        <v>2</v>
      </c>
      <c r="F18" s="486">
        <v>1300000</v>
      </c>
      <c r="G18" s="486">
        <v>1300000</v>
      </c>
      <c r="H18" s="215"/>
      <c r="I18" s="214"/>
    </row>
    <row r="19" spans="1:9" ht="12.75">
      <c r="A19" s="792" t="s">
        <v>249</v>
      </c>
      <c r="B19" s="792"/>
      <c r="C19" s="792"/>
      <c r="D19" s="792"/>
      <c r="E19" s="485">
        <v>26</v>
      </c>
      <c r="F19" s="487">
        <v>561671504</v>
      </c>
      <c r="G19" s="487">
        <v>561671504</v>
      </c>
      <c r="H19" s="215"/>
      <c r="I19" s="214"/>
    </row>
    <row r="20" spans="1:9" ht="12.75">
      <c r="A20" s="792" t="s">
        <v>250</v>
      </c>
      <c r="B20" s="792"/>
      <c r="C20" s="792"/>
      <c r="D20" s="792"/>
      <c r="E20" s="485">
        <v>5</v>
      </c>
      <c r="F20" s="486">
        <v>51453564</v>
      </c>
      <c r="G20" s="486">
        <v>51453564</v>
      </c>
      <c r="H20" s="215"/>
      <c r="I20" s="214"/>
    </row>
    <row r="21" spans="1:9" ht="12.75">
      <c r="A21" s="792" t="s">
        <v>251</v>
      </c>
      <c r="B21" s="792"/>
      <c r="C21" s="792"/>
      <c r="D21" s="792"/>
      <c r="E21" s="485">
        <v>4</v>
      </c>
      <c r="F21" s="487">
        <v>5827000</v>
      </c>
      <c r="G21" s="487">
        <v>5827000</v>
      </c>
      <c r="H21" s="215"/>
      <c r="I21" s="214"/>
    </row>
    <row r="22" spans="1:9" ht="12.75">
      <c r="A22" s="792" t="s">
        <v>252</v>
      </c>
      <c r="B22" s="792"/>
      <c r="C22" s="792"/>
      <c r="D22" s="792"/>
      <c r="E22" s="485">
        <v>19</v>
      </c>
      <c r="F22" s="486">
        <v>53459501</v>
      </c>
      <c r="G22" s="486">
        <v>53459501</v>
      </c>
      <c r="H22" s="215"/>
      <c r="I22" s="214"/>
    </row>
    <row r="23" spans="1:9" ht="12.75">
      <c r="A23" s="786" t="s">
        <v>613</v>
      </c>
      <c r="B23" s="787"/>
      <c r="C23" s="787"/>
      <c r="D23" s="788"/>
      <c r="E23" s="485">
        <v>1</v>
      </c>
      <c r="F23" s="486">
        <v>5760000</v>
      </c>
      <c r="G23" s="486">
        <v>5760000</v>
      </c>
      <c r="H23" s="215"/>
      <c r="I23" s="214"/>
    </row>
    <row r="24" spans="1:9" ht="12.75">
      <c r="A24" s="786" t="s">
        <v>614</v>
      </c>
      <c r="B24" s="787"/>
      <c r="C24" s="787"/>
      <c r="D24" s="788"/>
      <c r="E24" s="485">
        <v>2</v>
      </c>
      <c r="F24" s="486">
        <v>13585732</v>
      </c>
      <c r="G24" s="486">
        <v>13585732</v>
      </c>
      <c r="H24" s="215"/>
      <c r="I24" s="214"/>
    </row>
    <row r="25" spans="1:9" ht="12.75">
      <c r="A25" s="786" t="s">
        <v>615</v>
      </c>
      <c r="B25" s="787"/>
      <c r="C25" s="787"/>
      <c r="D25" s="788"/>
      <c r="E25" s="485">
        <v>6</v>
      </c>
      <c r="F25" s="486">
        <v>162565228</v>
      </c>
      <c r="G25" s="486">
        <v>162565228</v>
      </c>
      <c r="H25" s="215"/>
      <c r="I25" s="214"/>
    </row>
    <row r="26" spans="1:9" ht="12.75">
      <c r="A26" s="797" t="s">
        <v>253</v>
      </c>
      <c r="B26" s="797"/>
      <c r="C26" s="797"/>
      <c r="D26" s="797"/>
      <c r="E26" s="223">
        <f>SUM(E16:E25)</f>
        <v>97</v>
      </c>
      <c r="F26" s="223">
        <f>SUM(F16:F25)</f>
        <v>882932854</v>
      </c>
      <c r="G26" s="223">
        <f>SUM(G16:G25)</f>
        <v>882932854</v>
      </c>
      <c r="H26" s="215"/>
      <c r="I26" s="214"/>
    </row>
    <row r="27" spans="1:9" ht="12.75">
      <c r="A27" s="792" t="s">
        <v>254</v>
      </c>
      <c r="B27" s="792"/>
      <c r="C27" s="792"/>
      <c r="D27" s="792"/>
      <c r="E27" s="485">
        <v>38</v>
      </c>
      <c r="F27" s="487">
        <v>12314580</v>
      </c>
      <c r="G27" s="487">
        <v>12314580</v>
      </c>
      <c r="H27" s="215"/>
      <c r="I27" s="214"/>
    </row>
    <row r="28" spans="1:9" ht="12.75">
      <c r="A28" s="792" t="s">
        <v>255</v>
      </c>
      <c r="B28" s="792"/>
      <c r="C28" s="792"/>
      <c r="D28" s="792"/>
      <c r="E28" s="485">
        <v>24</v>
      </c>
      <c r="F28" s="486">
        <v>9468000</v>
      </c>
      <c r="G28" s="486">
        <v>9468000</v>
      </c>
      <c r="H28" s="215"/>
      <c r="I28" s="214"/>
    </row>
    <row r="29" spans="1:9" ht="12.75">
      <c r="A29" s="786" t="s">
        <v>256</v>
      </c>
      <c r="B29" s="787"/>
      <c r="C29" s="787"/>
      <c r="D29" s="788"/>
      <c r="E29" s="485">
        <v>2</v>
      </c>
      <c r="F29" s="486">
        <v>36000</v>
      </c>
      <c r="G29" s="486">
        <v>36000</v>
      </c>
      <c r="H29" s="215"/>
      <c r="I29" s="214"/>
    </row>
    <row r="30" spans="1:9" ht="12.75">
      <c r="A30" s="786" t="s">
        <v>257</v>
      </c>
      <c r="B30" s="787"/>
      <c r="C30" s="787"/>
      <c r="D30" s="788"/>
      <c r="E30" s="485">
        <v>4</v>
      </c>
      <c r="F30" s="486">
        <v>123000</v>
      </c>
      <c r="G30" s="486">
        <v>123000</v>
      </c>
      <c r="H30" s="215"/>
      <c r="I30" s="214"/>
    </row>
    <row r="31" spans="1:9" ht="12.75">
      <c r="A31" s="792" t="s">
        <v>258</v>
      </c>
      <c r="B31" s="792"/>
      <c r="C31" s="792"/>
      <c r="D31" s="792"/>
      <c r="E31" s="485">
        <v>4</v>
      </c>
      <c r="F31" s="486">
        <v>59322545</v>
      </c>
      <c r="G31" s="486">
        <v>59322545</v>
      </c>
      <c r="H31" s="215"/>
      <c r="I31" s="214"/>
    </row>
    <row r="32" spans="1:9" ht="12.75">
      <c r="A32" s="797" t="s">
        <v>259</v>
      </c>
      <c r="B32" s="797"/>
      <c r="C32" s="797"/>
      <c r="D32" s="797"/>
      <c r="E32" s="482">
        <f>SUM(E27:E31)</f>
        <v>72</v>
      </c>
      <c r="F32" s="225">
        <f>SUM(F27:F31)</f>
        <v>81264125</v>
      </c>
      <c r="G32" s="225">
        <f>SUM(G27:G31)</f>
        <v>81264125</v>
      </c>
      <c r="H32" s="215"/>
      <c r="I32" s="214"/>
    </row>
    <row r="33" spans="1:9" ht="12.75">
      <c r="A33" s="801" t="s">
        <v>260</v>
      </c>
      <c r="B33" s="801"/>
      <c r="C33" s="801"/>
      <c r="D33" s="801"/>
      <c r="E33" s="483">
        <f>E32+E26+E15</f>
        <v>839</v>
      </c>
      <c r="F33" s="226">
        <f>F15+F26+F32</f>
        <v>3730332797</v>
      </c>
      <c r="G33" s="226">
        <f>G15+G26+G32</f>
        <v>3730332797</v>
      </c>
      <c r="H33" s="215"/>
      <c r="I33" s="214"/>
    </row>
    <row r="34" spans="1:9" ht="12.75">
      <c r="A34" s="222"/>
      <c r="B34" s="222"/>
      <c r="C34" s="222"/>
      <c r="D34" s="222"/>
      <c r="E34" s="484"/>
      <c r="F34" s="222"/>
      <c r="G34" s="222"/>
      <c r="H34" s="215"/>
      <c r="I34" s="214"/>
    </row>
  </sheetData>
  <sheetProtection/>
  <mergeCells count="30">
    <mergeCell ref="A33:D33"/>
    <mergeCell ref="E1:G1"/>
    <mergeCell ref="A27:D27"/>
    <mergeCell ref="A28:D28"/>
    <mergeCell ref="A29:D29"/>
    <mergeCell ref="A30:D30"/>
    <mergeCell ref="A31:D31"/>
    <mergeCell ref="A32:D32"/>
    <mergeCell ref="A18:D18"/>
    <mergeCell ref="A19:D19"/>
    <mergeCell ref="A26:D26"/>
    <mergeCell ref="A11:D11"/>
    <mergeCell ref="A15:D15"/>
    <mergeCell ref="A16:D16"/>
    <mergeCell ref="A13:D13"/>
    <mergeCell ref="A17:D17"/>
    <mergeCell ref="A12:D12"/>
    <mergeCell ref="A23:D23"/>
    <mergeCell ref="A20:D20"/>
    <mergeCell ref="A21:D21"/>
    <mergeCell ref="A24:D24"/>
    <mergeCell ref="A25:D25"/>
    <mergeCell ref="A14:D14"/>
    <mergeCell ref="A22:D22"/>
    <mergeCell ref="A3:G3"/>
    <mergeCell ref="A4:G4"/>
    <mergeCell ref="A7:D8"/>
    <mergeCell ref="E7:F7"/>
    <mergeCell ref="A9:D9"/>
    <mergeCell ref="A10:D1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115"/>
  <sheetViews>
    <sheetView zoomScalePageLayoutView="0" workbookViewId="0" topLeftCell="A1">
      <selection activeCell="C5" sqref="C5"/>
    </sheetView>
  </sheetViews>
  <sheetFormatPr defaultColWidth="8.7109375" defaultRowHeight="12.75" customHeight="1"/>
  <cols>
    <col min="1" max="1" width="3.57421875" style="250" customWidth="1"/>
    <col min="2" max="2" width="84.57421875" style="1" customWidth="1"/>
    <col min="3" max="3" width="10.8515625" style="1" customWidth="1"/>
    <col min="4" max="4" width="10.28125" style="1" customWidth="1"/>
    <col min="5" max="5" width="10.00390625" style="1" bestFit="1" customWidth="1"/>
    <col min="6" max="16384" width="8.7109375" style="1" customWidth="1"/>
  </cols>
  <sheetData>
    <row r="1" spans="1:5" ht="12.75" customHeight="1">
      <c r="A1" s="624" t="s">
        <v>637</v>
      </c>
      <c r="B1" s="624"/>
      <c r="C1" s="624"/>
      <c r="D1" s="625"/>
      <c r="E1" s="626"/>
    </row>
    <row r="2" spans="1:5" ht="12.75" customHeight="1">
      <c r="A2" s="635" t="s">
        <v>569</v>
      </c>
      <c r="B2" s="636"/>
      <c r="C2" s="636"/>
      <c r="D2" s="636"/>
      <c r="E2" s="626"/>
    </row>
    <row r="3" spans="1:12" ht="10.5" customHeight="1">
      <c r="A3" s="636"/>
      <c r="B3" s="636"/>
      <c r="C3" s="636"/>
      <c r="D3" s="636"/>
      <c r="E3" s="626"/>
      <c r="F3" s="71"/>
      <c r="G3" s="71"/>
      <c r="H3" s="71"/>
      <c r="I3" s="71"/>
      <c r="J3" s="71"/>
      <c r="K3" s="71"/>
      <c r="L3" s="71"/>
    </row>
    <row r="4" spans="1:12" ht="3" customHeight="1" hidden="1">
      <c r="A4" s="636"/>
      <c r="B4" s="636"/>
      <c r="C4" s="636"/>
      <c r="D4" s="636"/>
      <c r="E4" s="626"/>
      <c r="F4" s="72"/>
      <c r="G4" s="72"/>
      <c r="H4" s="72"/>
      <c r="I4" s="72"/>
      <c r="J4" s="72"/>
      <c r="K4" s="72"/>
      <c r="L4" s="72"/>
    </row>
    <row r="5" spans="5:12" ht="12.75" customHeight="1">
      <c r="E5" s="10"/>
      <c r="F5" s="72"/>
      <c r="G5" s="72"/>
      <c r="H5" s="72"/>
      <c r="I5" s="72"/>
      <c r="J5" s="72"/>
      <c r="K5" s="72"/>
      <c r="L5" s="72"/>
    </row>
    <row r="6" spans="1:5" ht="13.5" customHeight="1">
      <c r="A6" s="249"/>
      <c r="B6" s="10"/>
      <c r="C6" s="10"/>
      <c r="D6" s="11"/>
      <c r="E6" s="4" t="s">
        <v>29</v>
      </c>
    </row>
    <row r="7" spans="1:5" ht="12.75" customHeight="1">
      <c r="A7" s="412" t="s">
        <v>38</v>
      </c>
      <c r="B7" s="629" t="s">
        <v>32</v>
      </c>
      <c r="C7" s="443" t="s">
        <v>39</v>
      </c>
      <c r="D7" s="443" t="s">
        <v>39</v>
      </c>
      <c r="E7" s="640" t="s">
        <v>110</v>
      </c>
    </row>
    <row r="8" spans="1:5" ht="13.5" customHeight="1">
      <c r="A8" s="413"/>
      <c r="B8" s="630"/>
      <c r="C8" s="444" t="s">
        <v>104</v>
      </c>
      <c r="D8" s="444" t="s">
        <v>109</v>
      </c>
      <c r="E8" s="641"/>
    </row>
    <row r="9" spans="1:5" ht="12.75" customHeight="1">
      <c r="A9" s="248" t="s">
        <v>45</v>
      </c>
      <c r="B9" s="59" t="s">
        <v>96</v>
      </c>
      <c r="C9" s="60"/>
      <c r="D9" s="60"/>
      <c r="E9" s="445"/>
    </row>
    <row r="10" spans="1:7" ht="12.75" customHeight="1">
      <c r="A10" s="251" t="s">
        <v>48</v>
      </c>
      <c r="B10" s="64" t="s">
        <v>97</v>
      </c>
      <c r="C10" s="65">
        <v>38197200</v>
      </c>
      <c r="D10" s="65">
        <v>38197200</v>
      </c>
      <c r="E10" s="69">
        <v>38197200</v>
      </c>
      <c r="G10" s="9"/>
    </row>
    <row r="11" spans="1:5" ht="12.75" customHeight="1">
      <c r="A11" s="251" t="s">
        <v>49</v>
      </c>
      <c r="B11" s="50" t="s">
        <v>98</v>
      </c>
      <c r="C11" s="51">
        <v>4553660</v>
      </c>
      <c r="D11" s="51">
        <v>4553660</v>
      </c>
      <c r="E11" s="69">
        <v>4553660</v>
      </c>
    </row>
    <row r="12" spans="1:5" ht="12.75" customHeight="1">
      <c r="A12" s="251" t="s">
        <v>50</v>
      </c>
      <c r="B12" s="50" t="s">
        <v>80</v>
      </c>
      <c r="C12" s="51">
        <v>31520000</v>
      </c>
      <c r="D12" s="51">
        <v>31520000</v>
      </c>
      <c r="E12" s="69">
        <v>31520000</v>
      </c>
    </row>
    <row r="13" spans="1:5" ht="12.75" customHeight="1">
      <c r="A13" s="251" t="s">
        <v>51</v>
      </c>
      <c r="B13" s="50" t="s">
        <v>99</v>
      </c>
      <c r="C13" s="51">
        <v>100000</v>
      </c>
      <c r="D13" s="51">
        <v>100000</v>
      </c>
      <c r="E13" s="69">
        <v>100000</v>
      </c>
    </row>
    <row r="14" spans="1:5" ht="12.75" customHeight="1">
      <c r="A14" s="251" t="s">
        <v>52</v>
      </c>
      <c r="B14" s="50" t="s">
        <v>100</v>
      </c>
      <c r="C14" s="51">
        <v>5357200</v>
      </c>
      <c r="D14" s="51">
        <v>5357200</v>
      </c>
      <c r="E14" s="69">
        <v>5357200</v>
      </c>
    </row>
    <row r="15" spans="1:5" ht="12.75" customHeight="1">
      <c r="A15" s="251" t="s">
        <v>53</v>
      </c>
      <c r="B15" s="50" t="s">
        <v>102</v>
      </c>
      <c r="C15" s="51">
        <v>8405100</v>
      </c>
      <c r="D15" s="51">
        <v>8405100</v>
      </c>
      <c r="E15" s="69">
        <v>8405100</v>
      </c>
    </row>
    <row r="16" spans="1:5" ht="12.75" customHeight="1">
      <c r="A16" s="251" t="s">
        <v>54</v>
      </c>
      <c r="B16" s="50" t="s">
        <v>40</v>
      </c>
      <c r="C16" s="51">
        <v>2101200</v>
      </c>
      <c r="D16" s="51">
        <v>2101200</v>
      </c>
      <c r="E16" s="69">
        <v>2101200</v>
      </c>
    </row>
    <row r="17" spans="1:5" ht="12.75" customHeight="1">
      <c r="A17" s="251" t="s">
        <v>55</v>
      </c>
      <c r="B17" s="50" t="s">
        <v>106</v>
      </c>
      <c r="C17" s="51">
        <v>55000</v>
      </c>
      <c r="D17" s="51">
        <v>55000</v>
      </c>
      <c r="E17" s="69">
        <v>55000</v>
      </c>
    </row>
    <row r="18" spans="1:5" ht="12.75" customHeight="1">
      <c r="A18" s="251" t="s">
        <v>56</v>
      </c>
      <c r="B18" s="50" t="s">
        <v>101</v>
      </c>
      <c r="C18" s="51">
        <v>-7517904</v>
      </c>
      <c r="D18" s="51">
        <v>-7517904</v>
      </c>
      <c r="E18" s="69">
        <v>-7517904</v>
      </c>
    </row>
    <row r="19" spans="1:5" ht="12.75" customHeight="1">
      <c r="A19" s="251">
        <v>11</v>
      </c>
      <c r="B19" s="50" t="s">
        <v>410</v>
      </c>
      <c r="C19" s="147"/>
      <c r="D19" s="147">
        <v>199136</v>
      </c>
      <c r="E19" s="76">
        <v>199136</v>
      </c>
    </row>
    <row r="20" spans="1:5" ht="12.75" customHeight="1">
      <c r="A20" s="453">
        <v>12</v>
      </c>
      <c r="B20" s="454" t="s">
        <v>587</v>
      </c>
      <c r="C20" s="147"/>
      <c r="D20" s="147">
        <v>1000000</v>
      </c>
      <c r="E20" s="76">
        <v>100000</v>
      </c>
    </row>
    <row r="21" spans="1:5" ht="8.25" customHeight="1">
      <c r="A21" s="631">
        <v>13</v>
      </c>
      <c r="B21" s="633" t="s">
        <v>262</v>
      </c>
      <c r="C21" s="622">
        <f>SUM(C10:C19)</f>
        <v>82771456</v>
      </c>
      <c r="D21" s="622">
        <f>SUM(D10:D20)</f>
        <v>83970592</v>
      </c>
      <c r="E21" s="619">
        <v>83970592</v>
      </c>
    </row>
    <row r="22" spans="1:5" ht="12.75" customHeight="1">
      <c r="A22" s="632"/>
      <c r="B22" s="634"/>
      <c r="C22" s="637"/>
      <c r="D22" s="637"/>
      <c r="E22" s="620"/>
    </row>
    <row r="23" spans="1:5" ht="12.75" customHeight="1">
      <c r="A23" s="101">
        <v>14</v>
      </c>
      <c r="B23" s="50" t="s">
        <v>130</v>
      </c>
      <c r="C23" s="51">
        <v>51069521</v>
      </c>
      <c r="D23" s="68">
        <v>54302406</v>
      </c>
      <c r="E23" s="69">
        <v>54302406</v>
      </c>
    </row>
    <row r="24" spans="1:5" ht="10.5" customHeight="1">
      <c r="A24" s="631">
        <v>15</v>
      </c>
      <c r="B24" s="633" t="s">
        <v>131</v>
      </c>
      <c r="C24" s="622">
        <f>SUM(C23)</f>
        <v>51069521</v>
      </c>
      <c r="D24" s="622">
        <f>SUM(D23)</f>
        <v>54302406</v>
      </c>
      <c r="E24" s="619">
        <f>SUM(E23)</f>
        <v>54302406</v>
      </c>
    </row>
    <row r="25" spans="1:5" ht="8.25" customHeight="1">
      <c r="A25" s="632"/>
      <c r="B25" s="644"/>
      <c r="C25" s="623"/>
      <c r="D25" s="623"/>
      <c r="E25" s="621"/>
    </row>
    <row r="26" spans="1:5" ht="12.75" customHeight="1">
      <c r="A26" s="96">
        <v>16</v>
      </c>
      <c r="B26" s="645" t="s">
        <v>132</v>
      </c>
      <c r="C26" s="646"/>
      <c r="D26" s="646"/>
      <c r="E26" s="254"/>
    </row>
    <row r="27" spans="1:5" ht="12.75" customHeight="1">
      <c r="A27" s="96">
        <v>17</v>
      </c>
      <c r="B27" s="97" t="s">
        <v>190</v>
      </c>
      <c r="C27" s="51">
        <v>21710000</v>
      </c>
      <c r="D27" s="51">
        <v>21710000</v>
      </c>
      <c r="E27" s="339">
        <v>21710000</v>
      </c>
    </row>
    <row r="28" spans="1:5" ht="12.75" customHeight="1">
      <c r="A28" s="96">
        <v>18</v>
      </c>
      <c r="B28" s="49" t="s">
        <v>41</v>
      </c>
      <c r="C28" s="51">
        <v>9688000</v>
      </c>
      <c r="D28" s="51">
        <v>9577280</v>
      </c>
      <c r="E28" s="69">
        <v>9577280</v>
      </c>
    </row>
    <row r="29" spans="1:5" ht="12.75" customHeight="1">
      <c r="A29" s="96">
        <v>19</v>
      </c>
      <c r="B29" s="54" t="s">
        <v>76</v>
      </c>
      <c r="C29" s="51">
        <v>7500000</v>
      </c>
      <c r="D29" s="68">
        <v>7500000</v>
      </c>
      <c r="E29" s="339">
        <v>7500000</v>
      </c>
    </row>
    <row r="30" spans="1:5" ht="12.75" customHeight="1">
      <c r="A30" s="96">
        <v>20</v>
      </c>
      <c r="B30" s="49" t="s">
        <v>42</v>
      </c>
      <c r="C30" s="51">
        <v>10376100</v>
      </c>
      <c r="D30" s="68">
        <v>10870200</v>
      </c>
      <c r="E30" s="69">
        <v>10870200</v>
      </c>
    </row>
    <row r="31" spans="1:5" ht="12.75" customHeight="1">
      <c r="A31" s="96">
        <v>21</v>
      </c>
      <c r="B31" s="49" t="s">
        <v>133</v>
      </c>
      <c r="C31" s="51">
        <v>11668800</v>
      </c>
      <c r="D31" s="68">
        <v>11146560</v>
      </c>
      <c r="E31" s="69">
        <v>11146560</v>
      </c>
    </row>
    <row r="32" spans="1:5" ht="12.75" customHeight="1">
      <c r="A32" s="96">
        <v>22</v>
      </c>
      <c r="B32" s="49" t="s">
        <v>134</v>
      </c>
      <c r="C32" s="51">
        <v>27759649</v>
      </c>
      <c r="D32" s="68">
        <v>28946015</v>
      </c>
      <c r="E32" s="69">
        <v>28946015</v>
      </c>
    </row>
    <row r="33" spans="1:7" ht="12.75" customHeight="1">
      <c r="A33" s="96">
        <v>23</v>
      </c>
      <c r="B33" s="497" t="s">
        <v>590</v>
      </c>
      <c r="C33" s="65"/>
      <c r="D33" s="498">
        <v>2649617</v>
      </c>
      <c r="E33" s="339">
        <v>2649617</v>
      </c>
      <c r="G33" s="31"/>
    </row>
    <row r="34" spans="1:5" ht="12.75" customHeight="1">
      <c r="A34" s="96">
        <v>24</v>
      </c>
      <c r="B34" s="49" t="s">
        <v>586</v>
      </c>
      <c r="C34" s="51">
        <v>813960</v>
      </c>
      <c r="D34" s="68">
        <v>942210</v>
      </c>
      <c r="E34" s="69">
        <v>942210</v>
      </c>
    </row>
    <row r="35" spans="1:5" ht="12.75" customHeight="1">
      <c r="A35" s="96">
        <v>25</v>
      </c>
      <c r="B35" s="49" t="s">
        <v>411</v>
      </c>
      <c r="C35" s="51">
        <v>1508760</v>
      </c>
      <c r="D35" s="68">
        <v>1508760</v>
      </c>
      <c r="E35" s="69">
        <v>1508760</v>
      </c>
    </row>
    <row r="36" spans="1:5" ht="12.75" customHeight="1">
      <c r="A36" s="455">
        <v>26</v>
      </c>
      <c r="B36" s="456" t="s">
        <v>588</v>
      </c>
      <c r="C36" s="147"/>
      <c r="D36" s="457">
        <v>10450000</v>
      </c>
      <c r="E36" s="76">
        <v>10450000</v>
      </c>
    </row>
    <row r="37" spans="1:5" ht="12.75" customHeight="1">
      <c r="A37" s="638">
        <v>27</v>
      </c>
      <c r="B37" s="627" t="s">
        <v>263</v>
      </c>
      <c r="C37" s="622">
        <f>SUM(C27:C35)</f>
        <v>91025269</v>
      </c>
      <c r="D37" s="622">
        <f>SUM(D27:D36)</f>
        <v>105300642</v>
      </c>
      <c r="E37" s="619">
        <f>SUM(E27:E36)</f>
        <v>105300642</v>
      </c>
    </row>
    <row r="38" spans="1:5" ht="12.75" customHeight="1">
      <c r="A38" s="639"/>
      <c r="B38" s="628"/>
      <c r="C38" s="623"/>
      <c r="D38" s="623"/>
      <c r="E38" s="621"/>
    </row>
    <row r="39" spans="1:5" ht="12.75" customHeight="1">
      <c r="A39" s="251">
        <v>28</v>
      </c>
      <c r="B39" s="59" t="s">
        <v>192</v>
      </c>
      <c r="C39" s="60"/>
      <c r="D39" s="60"/>
      <c r="E39" s="67"/>
    </row>
    <row r="40" spans="1:5" ht="12.75" customHeight="1">
      <c r="A40" s="101">
        <v>29</v>
      </c>
      <c r="B40" s="50" t="s">
        <v>191</v>
      </c>
      <c r="C40" s="51">
        <v>3548820</v>
      </c>
      <c r="D40" s="68">
        <v>3548820</v>
      </c>
      <c r="E40" s="69">
        <v>3548820</v>
      </c>
    </row>
    <row r="41" spans="1:5" ht="12.75" customHeight="1">
      <c r="A41" s="101">
        <v>30</v>
      </c>
      <c r="B41" s="50" t="s">
        <v>135</v>
      </c>
      <c r="C41" s="51"/>
      <c r="D41" s="68">
        <v>308058</v>
      </c>
      <c r="E41" s="69">
        <v>308058</v>
      </c>
    </row>
    <row r="42" spans="1:5" ht="12.75" customHeight="1">
      <c r="A42" s="491">
        <v>31</v>
      </c>
      <c r="B42" s="499" t="s">
        <v>632</v>
      </c>
      <c r="C42" s="147"/>
      <c r="D42" s="457">
        <v>747025</v>
      </c>
      <c r="E42" s="76">
        <v>747025</v>
      </c>
    </row>
    <row r="43" spans="1:5" ht="12.75" customHeight="1">
      <c r="A43" s="638">
        <v>32</v>
      </c>
      <c r="B43" s="627" t="s">
        <v>264</v>
      </c>
      <c r="C43" s="622">
        <f>SUM(C40:C41)</f>
        <v>3548820</v>
      </c>
      <c r="D43" s="622">
        <f>SUM(D40:D42)</f>
        <v>4603903</v>
      </c>
      <c r="E43" s="622">
        <f>SUM(E40:E42)</f>
        <v>4603903</v>
      </c>
    </row>
    <row r="44" spans="1:5" ht="3" customHeight="1">
      <c r="A44" s="643"/>
      <c r="B44" s="647"/>
      <c r="C44" s="642"/>
      <c r="D44" s="642"/>
      <c r="E44" s="642"/>
    </row>
    <row r="45" spans="1:5" ht="24" customHeight="1">
      <c r="A45" s="247">
        <v>33</v>
      </c>
      <c r="B45" s="338" t="s">
        <v>589</v>
      </c>
      <c r="C45" s="148">
        <v>0</v>
      </c>
      <c r="D45" s="149">
        <v>10620929</v>
      </c>
      <c r="E45" s="150">
        <v>10620929</v>
      </c>
    </row>
    <row r="46" spans="1:5" ht="12.75" customHeight="1">
      <c r="A46" s="248">
        <v>34</v>
      </c>
      <c r="B46" s="52" t="s">
        <v>103</v>
      </c>
      <c r="C46" s="53">
        <f>C21+C24+C37+C43</f>
        <v>228415066</v>
      </c>
      <c r="D46" s="53">
        <f>D21+D24+D37+D43+D45</f>
        <v>258798472</v>
      </c>
      <c r="E46" s="151">
        <f>E21+E24+E37+E43+E45</f>
        <v>258798472</v>
      </c>
    </row>
    <row r="47" spans="1:4" ht="12.75" customHeight="1">
      <c r="A47" s="252"/>
      <c r="B47" s="98"/>
      <c r="C47" s="98"/>
      <c r="D47" s="99"/>
    </row>
    <row r="48" spans="1:34" ht="12.75" customHeight="1">
      <c r="A48" s="252"/>
      <c r="B48" s="100"/>
      <c r="C48" s="100"/>
      <c r="D48" s="9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2.75" customHeight="1">
      <c r="A49" s="25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3.5" customHeight="1">
      <c r="A50" s="252"/>
      <c r="B50" s="55"/>
      <c r="C50" s="5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3.5" customHeight="1">
      <c r="A51" s="252"/>
      <c r="B51" s="55"/>
      <c r="C51" s="5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2.75" customHeight="1">
      <c r="A52" s="25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2.75" customHeight="1">
      <c r="A53" s="25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2.75" customHeight="1">
      <c r="A54" s="25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2.75" customHeight="1">
      <c r="A55" s="25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2.75" customHeight="1">
      <c r="A56" s="25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2.75" customHeight="1">
      <c r="A57" s="25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2.75" customHeight="1">
      <c r="A58" s="25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2.75" customHeight="1">
      <c r="A59" s="25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2.75" customHeight="1">
      <c r="A60" s="25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2.75" customHeight="1">
      <c r="A61" s="25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2.75" customHeight="1">
      <c r="A62" s="25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2.75" customHeight="1">
      <c r="A63" s="25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2.75" customHeight="1">
      <c r="A64" s="25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2.75" customHeight="1">
      <c r="A65" s="25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2.75" customHeight="1">
      <c r="A66" s="25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2.75" customHeight="1">
      <c r="A67" s="25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2.75" customHeight="1">
      <c r="A68" s="25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2.75" customHeight="1">
      <c r="A69" s="25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2.75" customHeight="1">
      <c r="A70" s="25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2.75" customHeight="1">
      <c r="A71" s="25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2.75" customHeight="1">
      <c r="A72" s="25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2.75" customHeight="1">
      <c r="A73" s="25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2.75" customHeight="1">
      <c r="A74" s="25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2.75" customHeight="1">
      <c r="A75" s="25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2.75" customHeight="1">
      <c r="A76" s="25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2.75" customHeight="1">
      <c r="A77" s="25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2.75" customHeight="1">
      <c r="A78" s="25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2.75" customHeight="1">
      <c r="A79" s="25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2.75" customHeight="1">
      <c r="A80" s="25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2.75" customHeight="1">
      <c r="A81" s="25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2.75" customHeight="1">
      <c r="A82" s="25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2.75" customHeight="1">
      <c r="A83" s="25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2.75" customHeight="1">
      <c r="A84" s="25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2.75" customHeight="1">
      <c r="A85" s="25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2.75" customHeight="1">
      <c r="A86" s="25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2.75" customHeight="1">
      <c r="A87" s="25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2.75" customHeight="1">
      <c r="A88" s="25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2.75" customHeight="1">
      <c r="A89" s="25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2.75" customHeight="1">
      <c r="A90" s="25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2.75" customHeight="1">
      <c r="A91" s="25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2.75" customHeight="1">
      <c r="A92" s="25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2.75" customHeight="1">
      <c r="A93" s="25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2.75" customHeight="1">
      <c r="A94" s="25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2.75" customHeight="1">
      <c r="A95" s="25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2.75" customHeight="1">
      <c r="A96" s="25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2.75" customHeight="1">
      <c r="A97" s="25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2.75" customHeight="1">
      <c r="A98" s="25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ht="12.75" customHeight="1">
      <c r="A99" s="25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2.75" customHeight="1">
      <c r="A100" s="25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ht="12.75" customHeight="1">
      <c r="A101" s="25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2.75" customHeight="1">
      <c r="A102" s="25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2.75" customHeight="1">
      <c r="A103" s="25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2.75" customHeight="1">
      <c r="A104" s="25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2.75" customHeight="1">
      <c r="A105" s="25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2.75" customHeight="1">
      <c r="A106" s="25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2.75" customHeight="1">
      <c r="A107" s="25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2.75" customHeight="1">
      <c r="A108" s="25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2.75" customHeight="1">
      <c r="A109" s="25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2.75" customHeight="1">
      <c r="A110" s="25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2.75" customHeight="1">
      <c r="A111" s="25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2.75" customHeight="1">
      <c r="A112" s="25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ht="12.75" customHeight="1">
      <c r="A113" s="25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2.75" customHeight="1">
      <c r="A114" s="25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2.75" customHeight="1">
      <c r="A115" s="25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</sheetData>
  <sheetProtection selectLockedCells="1" selectUnlockedCells="1"/>
  <mergeCells count="25">
    <mergeCell ref="E43:E44"/>
    <mergeCell ref="A43:A44"/>
    <mergeCell ref="C43:C44"/>
    <mergeCell ref="D43:D44"/>
    <mergeCell ref="A24:A25"/>
    <mergeCell ref="B24:B25"/>
    <mergeCell ref="B26:D26"/>
    <mergeCell ref="B43:B44"/>
    <mergeCell ref="A1:E1"/>
    <mergeCell ref="B37:B38"/>
    <mergeCell ref="B7:B8"/>
    <mergeCell ref="A21:A22"/>
    <mergeCell ref="B21:B22"/>
    <mergeCell ref="A2:E4"/>
    <mergeCell ref="C21:C22"/>
    <mergeCell ref="A37:A38"/>
    <mergeCell ref="D21:D22"/>
    <mergeCell ref="E7:E8"/>
    <mergeCell ref="E21:E22"/>
    <mergeCell ref="E24:E25"/>
    <mergeCell ref="C24:C25"/>
    <mergeCell ref="D37:D38"/>
    <mergeCell ref="D24:D25"/>
    <mergeCell ref="C37:C38"/>
    <mergeCell ref="E37:E38"/>
  </mergeCells>
  <printOptions/>
  <pageMargins left="0.7874015748031497" right="0.5905511811023623" top="0.3937007874015748" bottom="0.1968503937007874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28"/>
  <sheetViews>
    <sheetView zoomScalePageLayoutView="0" workbookViewId="0" topLeftCell="A1">
      <selection activeCell="A3" sqref="A3:G3"/>
    </sheetView>
  </sheetViews>
  <sheetFormatPr defaultColWidth="8.7109375" defaultRowHeight="12.75" customHeight="1"/>
  <cols>
    <col min="1" max="1" width="4.7109375" style="1" customWidth="1"/>
    <col min="2" max="2" width="35.421875" style="1" customWidth="1"/>
    <col min="3" max="3" width="14.57421875" style="1" customWidth="1"/>
    <col min="4" max="5" width="9.7109375" style="1" customWidth="1"/>
    <col min="6" max="6" width="37.57421875" style="1" customWidth="1"/>
    <col min="7" max="7" width="10.421875" style="1" customWidth="1"/>
    <col min="8" max="8" width="13.421875" style="1" customWidth="1"/>
    <col min="9" max="9" width="10.57421875" style="1" customWidth="1"/>
    <col min="10" max="16384" width="8.7109375" style="1" customWidth="1"/>
  </cols>
  <sheetData>
    <row r="1" spans="6:9" ht="12.75" customHeight="1">
      <c r="F1" s="624" t="s">
        <v>638</v>
      </c>
      <c r="G1" s="624"/>
      <c r="H1" s="626"/>
      <c r="I1" s="71"/>
    </row>
    <row r="3" spans="1:7" ht="28.5" customHeight="1">
      <c r="A3" s="648" t="s">
        <v>237</v>
      </c>
      <c r="B3" s="648"/>
      <c r="C3" s="648"/>
      <c r="D3" s="648"/>
      <c r="E3" s="648"/>
      <c r="F3" s="648"/>
      <c r="G3" s="648"/>
    </row>
    <row r="4" spans="1:7" ht="12.75" customHeight="1">
      <c r="A4" s="649"/>
      <c r="B4" s="649"/>
      <c r="C4" s="649"/>
      <c r="D4" s="649"/>
      <c r="E4" s="649"/>
      <c r="F4" s="649"/>
      <c r="G4" s="649"/>
    </row>
    <row r="5" spans="1:7" ht="15.75" customHeight="1">
      <c r="A5" s="16"/>
      <c r="B5" s="16"/>
      <c r="C5" s="16"/>
      <c r="D5" s="16"/>
      <c r="E5" s="16"/>
      <c r="F5" s="16"/>
      <c r="G5" s="16"/>
    </row>
    <row r="6" spans="1:10" ht="15.75" customHeight="1">
      <c r="A6" s="176"/>
      <c r="B6" s="245" t="s">
        <v>227</v>
      </c>
      <c r="C6" s="176"/>
      <c r="D6" s="176"/>
      <c r="E6" s="176"/>
      <c r="F6" s="176"/>
      <c r="G6" s="650" t="s">
        <v>265</v>
      </c>
      <c r="H6" s="650"/>
      <c r="I6" s="650"/>
      <c r="J6" s="156"/>
    </row>
    <row r="7" spans="1:10" ht="12.75" customHeight="1">
      <c r="A7" s="651" t="s">
        <v>38</v>
      </c>
      <c r="B7" s="653" t="s">
        <v>43</v>
      </c>
      <c r="C7" s="177">
        <v>2017</v>
      </c>
      <c r="D7" s="178">
        <v>2017</v>
      </c>
      <c r="E7" s="178">
        <v>2017</v>
      </c>
      <c r="F7" s="653" t="s">
        <v>44</v>
      </c>
      <c r="G7" s="177">
        <v>2017</v>
      </c>
      <c r="H7" s="179">
        <v>2017</v>
      </c>
      <c r="I7" s="180">
        <v>2017</v>
      </c>
      <c r="J7" s="156"/>
    </row>
    <row r="8" spans="1:10" ht="12.75" customHeight="1">
      <c r="A8" s="652"/>
      <c r="B8" s="654"/>
      <c r="C8" s="181" t="s">
        <v>105</v>
      </c>
      <c r="D8" s="181" t="s">
        <v>108</v>
      </c>
      <c r="E8" s="181" t="s">
        <v>110</v>
      </c>
      <c r="F8" s="654"/>
      <c r="G8" s="182" t="s">
        <v>105</v>
      </c>
      <c r="H8" s="183" t="s">
        <v>108</v>
      </c>
      <c r="I8" s="184" t="s">
        <v>110</v>
      </c>
      <c r="J8" s="156"/>
    </row>
    <row r="9" spans="1:10" ht="12.75" customHeight="1">
      <c r="A9" s="185" t="s">
        <v>45</v>
      </c>
      <c r="B9" s="186" t="s">
        <v>46</v>
      </c>
      <c r="C9" s="187"/>
      <c r="D9" s="187"/>
      <c r="E9" s="187"/>
      <c r="F9" s="186" t="s">
        <v>47</v>
      </c>
      <c r="G9" s="188"/>
      <c r="H9" s="189"/>
      <c r="I9" s="190"/>
      <c r="J9" s="156"/>
    </row>
    <row r="10" spans="1:10" ht="12.75" customHeight="1">
      <c r="A10" s="191" t="s">
        <v>48</v>
      </c>
      <c r="B10" s="192" t="s">
        <v>154</v>
      </c>
      <c r="C10" s="193">
        <f aca="true" t="shared" si="0" ref="C10:E11">C29+C50+C68+C97+C115</f>
        <v>235290066</v>
      </c>
      <c r="D10" s="193">
        <f t="shared" si="0"/>
        <v>299557544</v>
      </c>
      <c r="E10" s="193">
        <f t="shared" si="0"/>
        <v>299557544</v>
      </c>
      <c r="F10" s="192" t="s">
        <v>144</v>
      </c>
      <c r="G10" s="193">
        <f aca="true" t="shared" si="1" ref="G10:I15">G29+G50+G68+G97+G115</f>
        <v>171172800</v>
      </c>
      <c r="H10" s="193">
        <f t="shared" si="1"/>
        <v>210673072</v>
      </c>
      <c r="I10" s="193">
        <f t="shared" si="1"/>
        <v>196402964</v>
      </c>
      <c r="J10" s="156"/>
    </row>
    <row r="11" spans="1:12" ht="12.75" customHeight="1">
      <c r="A11" s="191" t="s">
        <v>49</v>
      </c>
      <c r="B11" s="194" t="s">
        <v>138</v>
      </c>
      <c r="C11" s="193">
        <f t="shared" si="0"/>
        <v>77655000</v>
      </c>
      <c r="D11" s="193">
        <f t="shared" si="0"/>
        <v>100201262</v>
      </c>
      <c r="E11" s="193">
        <f t="shared" si="0"/>
        <v>100188462</v>
      </c>
      <c r="F11" s="194" t="s">
        <v>145</v>
      </c>
      <c r="G11" s="193">
        <f t="shared" si="1"/>
        <v>37115050</v>
      </c>
      <c r="H11" s="193">
        <f t="shared" si="1"/>
        <v>43941118</v>
      </c>
      <c r="I11" s="193">
        <f t="shared" si="1"/>
        <v>41963182</v>
      </c>
      <c r="J11" s="156"/>
      <c r="L11" s="31"/>
    </row>
    <row r="12" spans="1:10" ht="12.75" customHeight="1">
      <c r="A12" s="191" t="s">
        <v>50</v>
      </c>
      <c r="B12" s="194" t="s">
        <v>139</v>
      </c>
      <c r="C12" s="193">
        <f>C31+C52+C70+C99+C117</f>
        <v>42687100</v>
      </c>
      <c r="D12" s="193">
        <v>49414612</v>
      </c>
      <c r="E12" s="193">
        <f>E31+E52+E70+E99+E117</f>
        <v>42600260</v>
      </c>
      <c r="F12" s="194" t="s">
        <v>146</v>
      </c>
      <c r="G12" s="193">
        <f t="shared" si="1"/>
        <v>147916000</v>
      </c>
      <c r="H12" s="193">
        <f t="shared" si="1"/>
        <v>155858535</v>
      </c>
      <c r="I12" s="193">
        <f t="shared" si="1"/>
        <v>137319496</v>
      </c>
      <c r="J12" s="156"/>
    </row>
    <row r="13" spans="1:10" ht="12.75" customHeight="1">
      <c r="A13" s="185" t="s">
        <v>51</v>
      </c>
      <c r="B13" s="194" t="s">
        <v>155</v>
      </c>
      <c r="C13" s="193">
        <f>C32+C53+C71+C100+C118</f>
        <v>2333000</v>
      </c>
      <c r="D13" s="193">
        <f>D32+D53+D71+D100+D118</f>
        <v>351069</v>
      </c>
      <c r="E13" s="193">
        <f>E32+E53+E71+E100+E118</f>
        <v>142125</v>
      </c>
      <c r="F13" s="194" t="s">
        <v>147</v>
      </c>
      <c r="G13" s="193">
        <f t="shared" si="1"/>
        <v>10700000</v>
      </c>
      <c r="H13" s="193">
        <f t="shared" si="1"/>
        <v>14117940</v>
      </c>
      <c r="I13" s="193">
        <f t="shared" si="1"/>
        <v>10304552</v>
      </c>
      <c r="J13" s="156"/>
    </row>
    <row r="14" spans="1:10" ht="12.75" customHeight="1">
      <c r="A14" s="191" t="s">
        <v>52</v>
      </c>
      <c r="B14" s="194" t="s">
        <v>143</v>
      </c>
      <c r="C14" s="193">
        <f>C33+C54+C72+C101+C119</f>
        <v>155522800</v>
      </c>
      <c r="D14" s="193">
        <f>D33+D54+D72+D101+D119</f>
        <v>165711274</v>
      </c>
      <c r="E14" s="193">
        <f>E33+E54+E72+E101+E119</f>
        <v>155032828</v>
      </c>
      <c r="F14" s="194" t="s">
        <v>148</v>
      </c>
      <c r="G14" s="193">
        <f t="shared" si="1"/>
        <v>25140000</v>
      </c>
      <c r="H14" s="193">
        <f t="shared" si="1"/>
        <v>27849957</v>
      </c>
      <c r="I14" s="193">
        <f t="shared" si="1"/>
        <v>27849351</v>
      </c>
      <c r="J14" s="156"/>
    </row>
    <row r="15" spans="1:12" ht="12.75" customHeight="1">
      <c r="A15" s="191" t="s">
        <v>53</v>
      </c>
      <c r="B15" s="195"/>
      <c r="C15" s="193">
        <f>C34+C55+C73+C102+C120</f>
        <v>0</v>
      </c>
      <c r="D15" s="193">
        <f>D34+D55+D73+D102+D120</f>
        <v>0</v>
      </c>
      <c r="E15" s="193">
        <f>E34+E55+E73+E102+E120</f>
        <v>0</v>
      </c>
      <c r="F15" s="195" t="s">
        <v>189</v>
      </c>
      <c r="G15" s="193">
        <f t="shared" si="1"/>
        <v>216392200</v>
      </c>
      <c r="H15" s="193">
        <f t="shared" si="1"/>
        <v>232983306</v>
      </c>
      <c r="I15" s="193">
        <f t="shared" si="1"/>
        <v>215775080</v>
      </c>
      <c r="J15" s="156"/>
      <c r="L15" s="31"/>
    </row>
    <row r="16" spans="1:10" ht="12.75" customHeight="1">
      <c r="A16" s="191" t="s">
        <v>54</v>
      </c>
      <c r="B16" s="196" t="s">
        <v>60</v>
      </c>
      <c r="C16" s="197">
        <f>SUM(C10:C14)</f>
        <v>513487966</v>
      </c>
      <c r="D16" s="197">
        <f>SUM(D10:D14)</f>
        <v>615235761</v>
      </c>
      <c r="E16" s="197">
        <f>SUM(E10:E14)</f>
        <v>597521219</v>
      </c>
      <c r="F16" s="196" t="s">
        <v>60</v>
      </c>
      <c r="G16" s="197">
        <f>SUM(G10:G15)</f>
        <v>608436050</v>
      </c>
      <c r="H16" s="197">
        <f>SUM(H10:H15)</f>
        <v>685423928</v>
      </c>
      <c r="I16" s="198">
        <f>SUM(I10:I15)</f>
        <v>629614625</v>
      </c>
      <c r="J16" s="156"/>
    </row>
    <row r="17" spans="1:10" ht="12.75" customHeight="1">
      <c r="A17" s="185" t="s">
        <v>55</v>
      </c>
      <c r="B17" s="199" t="s">
        <v>62</v>
      </c>
      <c r="C17" s="193"/>
      <c r="D17" s="193"/>
      <c r="E17" s="200"/>
      <c r="F17" s="199" t="s">
        <v>63</v>
      </c>
      <c r="G17" s="193"/>
      <c r="H17" s="201"/>
      <c r="I17" s="202"/>
      <c r="J17" s="156"/>
    </row>
    <row r="18" spans="1:10" ht="12.75" customHeight="1">
      <c r="A18" s="191" t="s">
        <v>56</v>
      </c>
      <c r="B18" s="188" t="s">
        <v>156</v>
      </c>
      <c r="C18" s="193">
        <f aca="true" t="shared" si="2" ref="C18:E20">C37+C58+C76+C105+C123</f>
        <v>0</v>
      </c>
      <c r="D18" s="193">
        <f t="shared" si="2"/>
        <v>308622580</v>
      </c>
      <c r="E18" s="193">
        <f t="shared" si="2"/>
        <v>299688998</v>
      </c>
      <c r="F18" s="188" t="s">
        <v>150</v>
      </c>
      <c r="G18" s="193">
        <f aca="true" t="shared" si="3" ref="G18:I20">G37+G58+G76+G105+G123</f>
        <v>138616176</v>
      </c>
      <c r="H18" s="193">
        <f t="shared" si="3"/>
        <v>259037462</v>
      </c>
      <c r="I18" s="193">
        <f t="shared" si="3"/>
        <v>42402572</v>
      </c>
      <c r="J18" s="156"/>
    </row>
    <row r="19" spans="1:10" ht="12.75" customHeight="1">
      <c r="A19" s="191" t="s">
        <v>81</v>
      </c>
      <c r="B19" s="192" t="s">
        <v>140</v>
      </c>
      <c r="C19" s="193">
        <f t="shared" si="2"/>
        <v>0</v>
      </c>
      <c r="D19" s="193">
        <f t="shared" si="2"/>
        <v>0</v>
      </c>
      <c r="E19" s="193">
        <f t="shared" si="2"/>
        <v>0</v>
      </c>
      <c r="F19" s="192" t="s">
        <v>151</v>
      </c>
      <c r="G19" s="193">
        <f t="shared" si="3"/>
        <v>2000000</v>
      </c>
      <c r="H19" s="193">
        <f t="shared" si="3"/>
        <v>215644143</v>
      </c>
      <c r="I19" s="193">
        <f t="shared" si="3"/>
        <v>29888989</v>
      </c>
      <c r="J19" s="156"/>
    </row>
    <row r="20" spans="1:10" ht="12.75" customHeight="1">
      <c r="A20" s="191" t="s">
        <v>57</v>
      </c>
      <c r="B20" s="194" t="s">
        <v>157</v>
      </c>
      <c r="C20" s="193">
        <f t="shared" si="2"/>
        <v>11244000</v>
      </c>
      <c r="D20" s="193">
        <f t="shared" si="2"/>
        <v>3674280</v>
      </c>
      <c r="E20" s="193">
        <f t="shared" si="2"/>
        <v>2910789</v>
      </c>
      <c r="F20" s="194" t="s">
        <v>152</v>
      </c>
      <c r="G20" s="193">
        <f t="shared" si="3"/>
        <v>8000000</v>
      </c>
      <c r="H20" s="193">
        <f t="shared" si="3"/>
        <v>8000000</v>
      </c>
      <c r="I20" s="193">
        <f t="shared" si="3"/>
        <v>7710000</v>
      </c>
      <c r="J20" s="156"/>
    </row>
    <row r="21" spans="1:10" ht="12.75" customHeight="1">
      <c r="A21" s="185" t="s">
        <v>58</v>
      </c>
      <c r="B21" s="194" t="s">
        <v>267</v>
      </c>
      <c r="C21" s="193">
        <f>C40+C61+C79+C108+C126</f>
        <v>171450860</v>
      </c>
      <c r="D21" s="193">
        <v>21845907</v>
      </c>
      <c r="E21" s="193"/>
      <c r="F21" s="194"/>
      <c r="G21" s="267"/>
      <c r="H21" s="267"/>
      <c r="I21" s="193"/>
      <c r="J21" s="156"/>
    </row>
    <row r="22" spans="1:10" ht="12.75" customHeight="1">
      <c r="A22" s="185" t="s">
        <v>59</v>
      </c>
      <c r="B22" s="203" t="s">
        <v>72</v>
      </c>
      <c r="C22" s="204">
        <f>SUM(C18:C21)</f>
        <v>182694860</v>
      </c>
      <c r="D22" s="204">
        <f>SUM(D18:D21)</f>
        <v>334142767</v>
      </c>
      <c r="E22" s="204">
        <f>SUM(E18:E20)</f>
        <v>302599787</v>
      </c>
      <c r="F22" s="203" t="s">
        <v>72</v>
      </c>
      <c r="G22" s="205">
        <f>SUM(G17:G20)</f>
        <v>148616176</v>
      </c>
      <c r="H22" s="205">
        <f>SUM(H17:H20)</f>
        <v>482681605</v>
      </c>
      <c r="I22" s="205">
        <f>SUM(I18:I20)</f>
        <v>80001561</v>
      </c>
      <c r="J22" s="156"/>
    </row>
    <row r="23" spans="1:10" ht="12.75" customHeight="1">
      <c r="A23" s="191" t="s">
        <v>61</v>
      </c>
      <c r="B23" s="206" t="s">
        <v>74</v>
      </c>
      <c r="C23" s="207">
        <f>C16+C22</f>
        <v>696182826</v>
      </c>
      <c r="D23" s="207">
        <f>SUM(D16,D22)</f>
        <v>949378528</v>
      </c>
      <c r="E23" s="207">
        <f>SUM(E16,E22)</f>
        <v>900121006</v>
      </c>
      <c r="F23" s="203" t="s">
        <v>75</v>
      </c>
      <c r="G23" s="207">
        <f>SUM(G16,G22)</f>
        <v>757052226</v>
      </c>
      <c r="H23" s="207">
        <f>SUM(H16,H22)</f>
        <v>1168105533</v>
      </c>
      <c r="I23" s="207">
        <f>SUM(I16,I22)</f>
        <v>709616186</v>
      </c>
      <c r="J23" s="156"/>
    </row>
    <row r="24" spans="1:10" ht="12.7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</row>
    <row r="25" ht="12.75" customHeight="1">
      <c r="B25" s="246" t="s">
        <v>187</v>
      </c>
    </row>
    <row r="26" spans="1:9" ht="12.75" customHeight="1">
      <c r="A26" s="655" t="s">
        <v>38</v>
      </c>
      <c r="B26" s="657" t="s">
        <v>43</v>
      </c>
      <c r="C26" s="17">
        <v>2017</v>
      </c>
      <c r="D26" s="122">
        <v>2017</v>
      </c>
      <c r="E26" s="122">
        <v>2017</v>
      </c>
      <c r="F26" s="657" t="s">
        <v>44</v>
      </c>
      <c r="G26" s="17">
        <v>2017</v>
      </c>
      <c r="H26" s="123">
        <v>2017</v>
      </c>
      <c r="I26" s="133">
        <v>2017</v>
      </c>
    </row>
    <row r="27" spans="1:9" ht="12.75" customHeight="1">
      <c r="A27" s="656"/>
      <c r="B27" s="658"/>
      <c r="C27" s="18" t="s">
        <v>105</v>
      </c>
      <c r="D27" s="18" t="s">
        <v>108</v>
      </c>
      <c r="E27" s="18" t="s">
        <v>110</v>
      </c>
      <c r="F27" s="658"/>
      <c r="G27" s="6" t="s">
        <v>105</v>
      </c>
      <c r="H27" s="124" t="s">
        <v>108</v>
      </c>
      <c r="I27" s="134" t="s">
        <v>110</v>
      </c>
    </row>
    <row r="28" spans="1:9" ht="12.75" customHeight="1">
      <c r="A28" s="5" t="s">
        <v>45</v>
      </c>
      <c r="B28" s="19" t="s">
        <v>46</v>
      </c>
      <c r="C28" s="20"/>
      <c r="D28" s="20"/>
      <c r="E28" s="20"/>
      <c r="F28" s="19" t="s">
        <v>47</v>
      </c>
      <c r="G28" s="7"/>
      <c r="H28" s="125"/>
      <c r="I28" s="135"/>
    </row>
    <row r="29" spans="1:9" ht="12.75" customHeight="1">
      <c r="A29" s="21" t="s">
        <v>48</v>
      </c>
      <c r="B29" s="22" t="s">
        <v>154</v>
      </c>
      <c r="C29" s="13"/>
      <c r="D29" s="13"/>
      <c r="E29" s="73"/>
      <c r="F29" s="22" t="s">
        <v>144</v>
      </c>
      <c r="G29" s="13">
        <v>38612000</v>
      </c>
      <c r="H29" s="126">
        <v>39313959</v>
      </c>
      <c r="I29" s="70">
        <v>36925467</v>
      </c>
    </row>
    <row r="30" spans="1:9" ht="12.75" customHeight="1">
      <c r="A30" s="21" t="s">
        <v>49</v>
      </c>
      <c r="B30" s="62" t="s">
        <v>138</v>
      </c>
      <c r="C30" s="63"/>
      <c r="D30" s="63"/>
      <c r="E30" s="74"/>
      <c r="F30" s="12" t="s">
        <v>145</v>
      </c>
      <c r="G30" s="13">
        <v>8185400</v>
      </c>
      <c r="H30" s="126">
        <v>8370696</v>
      </c>
      <c r="I30" s="70">
        <v>8365098</v>
      </c>
    </row>
    <row r="31" spans="1:9" ht="12.75" customHeight="1">
      <c r="A31" s="21" t="s">
        <v>50</v>
      </c>
      <c r="B31" s="62" t="s">
        <v>139</v>
      </c>
      <c r="C31" s="63">
        <v>52000</v>
      </c>
      <c r="D31" s="63">
        <v>820285</v>
      </c>
      <c r="E31" s="74">
        <v>820285</v>
      </c>
      <c r="F31" s="12" t="s">
        <v>146</v>
      </c>
      <c r="G31" s="13">
        <v>12600000</v>
      </c>
      <c r="H31" s="126">
        <v>13675677</v>
      </c>
      <c r="I31" s="70">
        <v>9763182</v>
      </c>
    </row>
    <row r="32" spans="1:9" ht="12.75" customHeight="1">
      <c r="A32" s="5" t="s">
        <v>51</v>
      </c>
      <c r="B32" s="12" t="s">
        <v>155</v>
      </c>
      <c r="C32" s="13"/>
      <c r="D32" s="13"/>
      <c r="E32" s="75"/>
      <c r="F32" s="12" t="s">
        <v>147</v>
      </c>
      <c r="G32" s="13"/>
      <c r="H32" s="126"/>
      <c r="I32" s="70"/>
    </row>
    <row r="33" spans="1:9" ht="12.75" customHeight="1">
      <c r="A33" s="21" t="s">
        <v>52</v>
      </c>
      <c r="B33" s="12" t="s">
        <v>143</v>
      </c>
      <c r="C33" s="13"/>
      <c r="D33" s="13"/>
      <c r="E33" s="75"/>
      <c r="F33" s="12" t="s">
        <v>148</v>
      </c>
      <c r="G33" s="13"/>
      <c r="H33" s="126"/>
      <c r="I33" s="70"/>
    </row>
    <row r="34" spans="1:9" ht="12.75" customHeight="1">
      <c r="A34" s="21" t="s">
        <v>53</v>
      </c>
      <c r="B34" s="29"/>
      <c r="C34" s="152"/>
      <c r="D34" s="152"/>
      <c r="E34" s="153"/>
      <c r="F34" s="29" t="s">
        <v>189</v>
      </c>
      <c r="G34" s="152"/>
      <c r="H34" s="154"/>
      <c r="I34" s="70"/>
    </row>
    <row r="35" spans="1:9" ht="12.75" customHeight="1">
      <c r="A35" s="21" t="s">
        <v>54</v>
      </c>
      <c r="B35" s="23" t="s">
        <v>60</v>
      </c>
      <c r="C35" s="24">
        <f>SUM(C29:C33)</f>
        <v>52000</v>
      </c>
      <c r="D35" s="24">
        <f>SUM(D29:D33)</f>
        <v>820285</v>
      </c>
      <c r="E35" s="24">
        <f>SUM(E29:E33)</f>
        <v>820285</v>
      </c>
      <c r="F35" s="23" t="s">
        <v>60</v>
      </c>
      <c r="G35" s="24">
        <f>SUM(G29:G34)</f>
        <v>59397400</v>
      </c>
      <c r="H35" s="24">
        <f>SUM(H29:H34)</f>
        <v>61360332</v>
      </c>
      <c r="I35" s="155">
        <f>SUM(I29:I34)</f>
        <v>55053747</v>
      </c>
    </row>
    <row r="36" spans="1:9" ht="12.75" customHeight="1">
      <c r="A36" s="5" t="s">
        <v>55</v>
      </c>
      <c r="B36" s="25" t="s">
        <v>62</v>
      </c>
      <c r="C36" s="13"/>
      <c r="D36" s="13"/>
      <c r="E36" s="75"/>
      <c r="F36" s="25" t="s">
        <v>63</v>
      </c>
      <c r="G36" s="13"/>
      <c r="H36" s="126"/>
      <c r="I36" s="70"/>
    </row>
    <row r="37" spans="1:9" ht="12.75" customHeight="1">
      <c r="A37" s="21" t="s">
        <v>56</v>
      </c>
      <c r="B37" s="7" t="s">
        <v>156</v>
      </c>
      <c r="C37" s="13"/>
      <c r="D37" s="13"/>
      <c r="E37" s="13"/>
      <c r="F37" s="7" t="s">
        <v>150</v>
      </c>
      <c r="G37" s="13">
        <v>1524000</v>
      </c>
      <c r="H37" s="126">
        <v>1524000</v>
      </c>
      <c r="I37" s="70">
        <v>238600</v>
      </c>
    </row>
    <row r="38" spans="1:9" ht="12.75" customHeight="1">
      <c r="A38" s="21" t="s">
        <v>81</v>
      </c>
      <c r="B38" s="22" t="s">
        <v>140</v>
      </c>
      <c r="C38" s="14"/>
      <c r="D38" s="14"/>
      <c r="E38" s="73"/>
      <c r="F38" s="22" t="s">
        <v>151</v>
      </c>
      <c r="G38" s="14"/>
      <c r="H38" s="127"/>
      <c r="I38" s="70"/>
    </row>
    <row r="39" spans="1:9" ht="12.75" customHeight="1">
      <c r="A39" s="21" t="s">
        <v>57</v>
      </c>
      <c r="B39" s="12" t="s">
        <v>157</v>
      </c>
      <c r="C39" s="13"/>
      <c r="D39" s="13"/>
      <c r="E39" s="75"/>
      <c r="F39" s="12" t="s">
        <v>152</v>
      </c>
      <c r="G39" s="13"/>
      <c r="H39" s="126"/>
      <c r="I39" s="70"/>
    </row>
    <row r="40" spans="1:9" ht="12.75" customHeight="1">
      <c r="A40" s="5" t="s">
        <v>58</v>
      </c>
      <c r="B40" s="27" t="s">
        <v>72</v>
      </c>
      <c r="C40" s="57">
        <f>SUM(C37:C39)</f>
        <v>0</v>
      </c>
      <c r="D40" s="57">
        <f>SUM(D37:D39)</f>
        <v>0</v>
      </c>
      <c r="E40" s="57">
        <f>SUM(E37:E39)</f>
        <v>0</v>
      </c>
      <c r="F40" s="27" t="s">
        <v>72</v>
      </c>
      <c r="G40" s="128">
        <f>SUM(G36:G39)</f>
        <v>1524000</v>
      </c>
      <c r="H40" s="128">
        <f>SUM(H36:H39)</f>
        <v>1524000</v>
      </c>
      <c r="I40" s="128">
        <f>SUM(I37:I39)</f>
        <v>238600</v>
      </c>
    </row>
    <row r="41" spans="1:9" ht="12.75" customHeight="1">
      <c r="A41" s="21" t="s">
        <v>59</v>
      </c>
      <c r="B41" s="26" t="s">
        <v>74</v>
      </c>
      <c r="C41" s="15">
        <f>SUM(C35,C40)</f>
        <v>52000</v>
      </c>
      <c r="D41" s="15">
        <f>SUM(D35,D40)</f>
        <v>820285</v>
      </c>
      <c r="E41" s="15">
        <f>SUM(E35,E40)</f>
        <v>820285</v>
      </c>
      <c r="F41" s="27" t="s">
        <v>75</v>
      </c>
      <c r="G41" s="15">
        <f>SUM(G35,G40)</f>
        <v>60921400</v>
      </c>
      <c r="H41" s="15">
        <f>SUM(H35,H40)</f>
        <v>62884332</v>
      </c>
      <c r="I41" s="15">
        <f>SUM(I35,I40)</f>
        <v>55292347</v>
      </c>
    </row>
    <row r="42" spans="1:9" ht="12.75" customHeight="1">
      <c r="A42" s="30"/>
      <c r="B42" s="264"/>
      <c r="C42" s="56"/>
      <c r="D42" s="56"/>
      <c r="E42" s="56"/>
      <c r="F42" s="264"/>
      <c r="G42" s="56"/>
      <c r="H42" s="56"/>
      <c r="I42" s="56"/>
    </row>
    <row r="43" spans="1:9" ht="12.75" customHeight="1">
      <c r="A43" s="30"/>
      <c r="B43" s="264"/>
      <c r="C43" s="56"/>
      <c r="D43" s="56"/>
      <c r="E43" s="56"/>
      <c r="F43" s="264"/>
      <c r="G43" s="56"/>
      <c r="H43" s="56"/>
      <c r="I43" s="56"/>
    </row>
    <row r="44" spans="1:9" ht="12.75" customHeight="1">
      <c r="A44" s="30"/>
      <c r="B44" s="264"/>
      <c r="C44" s="56"/>
      <c r="D44" s="56"/>
      <c r="E44" s="56"/>
      <c r="F44" s="264"/>
      <c r="G44" s="56"/>
      <c r="H44" s="56"/>
      <c r="I44" s="56"/>
    </row>
    <row r="46" ht="12.75" customHeight="1">
      <c r="B46" s="246" t="s">
        <v>180</v>
      </c>
    </row>
    <row r="47" spans="1:9" ht="12.75" customHeight="1">
      <c r="A47" s="655" t="s">
        <v>38</v>
      </c>
      <c r="B47" s="657" t="s">
        <v>43</v>
      </c>
      <c r="C47" s="17">
        <v>2017</v>
      </c>
      <c r="D47" s="122">
        <v>2017</v>
      </c>
      <c r="E47" s="122">
        <v>2017</v>
      </c>
      <c r="F47" s="657" t="s">
        <v>44</v>
      </c>
      <c r="G47" s="17">
        <v>2017</v>
      </c>
      <c r="H47" s="123">
        <v>2017</v>
      </c>
      <c r="I47" s="133">
        <v>2017</v>
      </c>
    </row>
    <row r="48" spans="1:9" ht="12.75" customHeight="1">
      <c r="A48" s="656"/>
      <c r="B48" s="658"/>
      <c r="C48" s="18" t="s">
        <v>105</v>
      </c>
      <c r="D48" s="18" t="s">
        <v>108</v>
      </c>
      <c r="E48" s="18" t="s">
        <v>110</v>
      </c>
      <c r="F48" s="658"/>
      <c r="G48" s="6" t="s">
        <v>105</v>
      </c>
      <c r="H48" s="124" t="s">
        <v>108</v>
      </c>
      <c r="I48" s="134" t="s">
        <v>110</v>
      </c>
    </row>
    <row r="49" spans="1:9" ht="12.75" customHeight="1">
      <c r="A49" s="5" t="s">
        <v>45</v>
      </c>
      <c r="B49" s="19" t="s">
        <v>46</v>
      </c>
      <c r="C49" s="20"/>
      <c r="D49" s="20"/>
      <c r="E49" s="20"/>
      <c r="F49" s="19" t="s">
        <v>47</v>
      </c>
      <c r="G49" s="7"/>
      <c r="H49" s="125"/>
      <c r="I49" s="135"/>
    </row>
    <row r="50" spans="1:9" ht="12.75" customHeight="1">
      <c r="A50" s="21" t="s">
        <v>48</v>
      </c>
      <c r="B50" s="22" t="s">
        <v>154</v>
      </c>
      <c r="C50" s="13"/>
      <c r="D50" s="13"/>
      <c r="E50" s="73"/>
      <c r="F50" s="22" t="s">
        <v>144</v>
      </c>
      <c r="G50" s="13">
        <v>21794700</v>
      </c>
      <c r="H50" s="126">
        <v>21955073</v>
      </c>
      <c r="I50" s="70">
        <v>21113157</v>
      </c>
    </row>
    <row r="51" spans="1:9" ht="12.75" customHeight="1">
      <c r="A51" s="21" t="s">
        <v>49</v>
      </c>
      <c r="B51" s="62" t="s">
        <v>138</v>
      </c>
      <c r="C51" s="63"/>
      <c r="D51" s="63"/>
      <c r="E51" s="74"/>
      <c r="F51" s="12" t="s">
        <v>145</v>
      </c>
      <c r="G51" s="13">
        <v>4122200</v>
      </c>
      <c r="H51" s="126">
        <v>5224305</v>
      </c>
      <c r="I51" s="70">
        <v>4645674</v>
      </c>
    </row>
    <row r="52" spans="1:9" ht="12.75" customHeight="1">
      <c r="A52" s="21" t="s">
        <v>50</v>
      </c>
      <c r="B52" s="62" t="s">
        <v>139</v>
      </c>
      <c r="C52" s="63">
        <v>30429100</v>
      </c>
      <c r="D52" s="63">
        <v>28303431</v>
      </c>
      <c r="E52" s="74">
        <v>28303431</v>
      </c>
      <c r="F52" s="12" t="s">
        <v>146</v>
      </c>
      <c r="G52" s="13">
        <v>57191000</v>
      </c>
      <c r="H52" s="126">
        <v>55573940</v>
      </c>
      <c r="I52" s="70">
        <v>50493620</v>
      </c>
    </row>
    <row r="53" spans="1:9" ht="12.75" customHeight="1">
      <c r="A53" s="5" t="s">
        <v>51</v>
      </c>
      <c r="B53" s="12" t="s">
        <v>155</v>
      </c>
      <c r="C53" s="13"/>
      <c r="D53" s="13"/>
      <c r="E53" s="75"/>
      <c r="F53" s="12" t="s">
        <v>147</v>
      </c>
      <c r="G53" s="13"/>
      <c r="H53" s="126"/>
      <c r="I53" s="70"/>
    </row>
    <row r="54" spans="1:9" ht="12.75" customHeight="1">
      <c r="A54" s="21" t="s">
        <v>52</v>
      </c>
      <c r="B54" s="12" t="s">
        <v>143</v>
      </c>
      <c r="C54" s="13">
        <v>55028800</v>
      </c>
      <c r="D54" s="13">
        <v>56799887</v>
      </c>
      <c r="E54" s="75">
        <v>50170781</v>
      </c>
      <c r="F54" s="12" t="s">
        <v>148</v>
      </c>
      <c r="G54" s="13"/>
      <c r="H54" s="126"/>
      <c r="I54" s="70"/>
    </row>
    <row r="55" spans="1:9" ht="12.75" customHeight="1">
      <c r="A55" s="21" t="s">
        <v>53</v>
      </c>
      <c r="B55" s="29"/>
      <c r="C55" s="152"/>
      <c r="D55" s="152"/>
      <c r="E55" s="153"/>
      <c r="F55" s="29" t="s">
        <v>189</v>
      </c>
      <c r="G55" s="152"/>
      <c r="H55" s="154"/>
      <c r="I55" s="70"/>
    </row>
    <row r="56" spans="1:9" ht="12.75" customHeight="1">
      <c r="A56" s="21" t="s">
        <v>54</v>
      </c>
      <c r="B56" s="23" t="s">
        <v>60</v>
      </c>
      <c r="C56" s="24">
        <f>SUM(C50:C54)</f>
        <v>85457900</v>
      </c>
      <c r="D56" s="24">
        <f>SUM(D50:D54)</f>
        <v>85103318</v>
      </c>
      <c r="E56" s="24">
        <f>SUM(E50:E54)</f>
        <v>78474212</v>
      </c>
      <c r="F56" s="23" t="s">
        <v>60</v>
      </c>
      <c r="G56" s="24">
        <f>SUM(G50:G55)</f>
        <v>83107900</v>
      </c>
      <c r="H56" s="24">
        <f>SUM(H50:H55)</f>
        <v>82753318</v>
      </c>
      <c r="I56" s="155">
        <f>SUM(I50:I55)</f>
        <v>76252451</v>
      </c>
    </row>
    <row r="57" spans="1:9" ht="12.75" customHeight="1">
      <c r="A57" s="5" t="s">
        <v>55</v>
      </c>
      <c r="B57" s="25" t="s">
        <v>62</v>
      </c>
      <c r="C57" s="13"/>
      <c r="D57" s="13"/>
      <c r="E57" s="75"/>
      <c r="F57" s="25" t="s">
        <v>63</v>
      </c>
      <c r="G57" s="13"/>
      <c r="H57" s="126"/>
      <c r="I57" s="70"/>
    </row>
    <row r="58" spans="1:9" ht="12.75" customHeight="1">
      <c r="A58" s="21" t="s">
        <v>56</v>
      </c>
      <c r="B58" s="7" t="s">
        <v>156</v>
      </c>
      <c r="C58" s="13"/>
      <c r="D58" s="13"/>
      <c r="E58" s="13"/>
      <c r="F58" s="7" t="s">
        <v>150</v>
      </c>
      <c r="G58" s="13">
        <v>2350000</v>
      </c>
      <c r="H58" s="126">
        <v>2350000</v>
      </c>
      <c r="I58" s="70">
        <v>1631961</v>
      </c>
    </row>
    <row r="59" spans="1:9" ht="12.75" customHeight="1">
      <c r="A59" s="21" t="s">
        <v>81</v>
      </c>
      <c r="B59" s="22" t="s">
        <v>140</v>
      </c>
      <c r="C59" s="14"/>
      <c r="D59" s="14"/>
      <c r="E59" s="73"/>
      <c r="F59" s="22" t="s">
        <v>151</v>
      </c>
      <c r="G59" s="14"/>
      <c r="H59" s="127"/>
      <c r="I59" s="70"/>
    </row>
    <row r="60" spans="1:9" ht="12.75" customHeight="1">
      <c r="A60" s="21" t="s">
        <v>57</v>
      </c>
      <c r="B60" s="12" t="s">
        <v>157</v>
      </c>
      <c r="C60" s="13"/>
      <c r="D60" s="13"/>
      <c r="E60" s="75"/>
      <c r="F60" s="12" t="s">
        <v>152</v>
      </c>
      <c r="G60" s="13"/>
      <c r="H60" s="126"/>
      <c r="I60" s="70"/>
    </row>
    <row r="61" spans="1:9" ht="12.75" customHeight="1">
      <c r="A61" s="5" t="s">
        <v>58</v>
      </c>
      <c r="B61" s="27" t="s">
        <v>72</v>
      </c>
      <c r="C61" s="57">
        <f>SUM(C58:C60)</f>
        <v>0</v>
      </c>
      <c r="D61" s="57">
        <f>SUM(D58:D60)</f>
        <v>0</v>
      </c>
      <c r="E61" s="57">
        <f>SUM(E58:E60)</f>
        <v>0</v>
      </c>
      <c r="F61" s="27" t="s">
        <v>72</v>
      </c>
      <c r="G61" s="128">
        <f>SUM(G57:G60)</f>
        <v>2350000</v>
      </c>
      <c r="H61" s="128">
        <f>SUM(H57:H60)</f>
        <v>2350000</v>
      </c>
      <c r="I61" s="128">
        <f>SUM(I58:I60)</f>
        <v>1631961</v>
      </c>
    </row>
    <row r="62" spans="1:9" ht="12.75" customHeight="1">
      <c r="A62" s="21" t="s">
        <v>59</v>
      </c>
      <c r="B62" s="26" t="s">
        <v>74</v>
      </c>
      <c r="C62" s="15">
        <f>SUM(C56,C61)</f>
        <v>85457900</v>
      </c>
      <c r="D62" s="15">
        <f>SUM(D56,D61)</f>
        <v>85103318</v>
      </c>
      <c r="E62" s="15">
        <f>SUM(E56,E61)</f>
        <v>78474212</v>
      </c>
      <c r="F62" s="27" t="s">
        <v>75</v>
      </c>
      <c r="G62" s="15">
        <f>SUM(G56,G61)</f>
        <v>85457900</v>
      </c>
      <c r="H62" s="15">
        <f>SUM(H56,H61)</f>
        <v>85103318</v>
      </c>
      <c r="I62" s="15">
        <f>SUM(I56,I61)</f>
        <v>77884412</v>
      </c>
    </row>
    <row r="64" ht="12.75" customHeight="1">
      <c r="B64" s="246" t="s">
        <v>183</v>
      </c>
    </row>
    <row r="65" spans="1:9" ht="12.75" customHeight="1">
      <c r="A65" s="655" t="s">
        <v>38</v>
      </c>
      <c r="B65" s="657" t="s">
        <v>43</v>
      </c>
      <c r="C65" s="17">
        <v>2017</v>
      </c>
      <c r="D65" s="122">
        <v>2017</v>
      </c>
      <c r="E65" s="122">
        <v>2017</v>
      </c>
      <c r="F65" s="657" t="s">
        <v>44</v>
      </c>
      <c r="G65" s="17">
        <v>2017</v>
      </c>
      <c r="H65" s="123">
        <v>2017</v>
      </c>
      <c r="I65" s="133">
        <v>2017</v>
      </c>
    </row>
    <row r="66" spans="1:9" ht="12.75" customHeight="1">
      <c r="A66" s="656"/>
      <c r="B66" s="658"/>
      <c r="C66" s="18" t="s">
        <v>105</v>
      </c>
      <c r="D66" s="18" t="s">
        <v>108</v>
      </c>
      <c r="E66" s="18" t="s">
        <v>110</v>
      </c>
      <c r="F66" s="658"/>
      <c r="G66" s="6" t="s">
        <v>105</v>
      </c>
      <c r="H66" s="124" t="s">
        <v>108</v>
      </c>
      <c r="I66" s="134" t="s">
        <v>110</v>
      </c>
    </row>
    <row r="67" spans="1:9" ht="12.75" customHeight="1">
      <c r="A67" s="5" t="s">
        <v>45</v>
      </c>
      <c r="B67" s="19" t="s">
        <v>46</v>
      </c>
      <c r="C67" s="20"/>
      <c r="D67" s="20"/>
      <c r="E67" s="20"/>
      <c r="F67" s="19" t="s">
        <v>47</v>
      </c>
      <c r="G67" s="7"/>
      <c r="H67" s="125"/>
      <c r="I67" s="135"/>
    </row>
    <row r="68" spans="1:9" ht="12.75" customHeight="1">
      <c r="A68" s="21" t="s">
        <v>48</v>
      </c>
      <c r="B68" s="22" t="s">
        <v>154</v>
      </c>
      <c r="C68" s="13"/>
      <c r="D68" s="13"/>
      <c r="E68" s="73"/>
      <c r="F68" s="22" t="s">
        <v>144</v>
      </c>
      <c r="G68" s="13">
        <v>63244300</v>
      </c>
      <c r="H68" s="126">
        <v>65137162</v>
      </c>
      <c r="I68" s="70">
        <v>61902693</v>
      </c>
    </row>
    <row r="69" spans="1:9" ht="12.75" customHeight="1">
      <c r="A69" s="21" t="s">
        <v>49</v>
      </c>
      <c r="B69" s="62" t="s">
        <v>138</v>
      </c>
      <c r="C69" s="63"/>
      <c r="D69" s="63"/>
      <c r="E69" s="74"/>
      <c r="F69" s="12" t="s">
        <v>145</v>
      </c>
      <c r="G69" s="13">
        <v>14075200</v>
      </c>
      <c r="H69" s="126">
        <v>14552760</v>
      </c>
      <c r="I69" s="70">
        <v>14173925</v>
      </c>
    </row>
    <row r="70" spans="1:9" ht="12.75" customHeight="1">
      <c r="A70" s="21" t="s">
        <v>50</v>
      </c>
      <c r="B70" s="62" t="s">
        <v>139</v>
      </c>
      <c r="C70" s="63"/>
      <c r="D70" s="63">
        <v>28366</v>
      </c>
      <c r="E70" s="74">
        <v>28366</v>
      </c>
      <c r="F70" s="12" t="s">
        <v>146</v>
      </c>
      <c r="G70" s="13">
        <v>6006000</v>
      </c>
      <c r="H70" s="126">
        <v>6764366</v>
      </c>
      <c r="I70" s="70">
        <v>6513893</v>
      </c>
    </row>
    <row r="71" spans="1:9" ht="12.75" customHeight="1">
      <c r="A71" s="5" t="s">
        <v>51</v>
      </c>
      <c r="B71" s="12" t="s">
        <v>155</v>
      </c>
      <c r="C71" s="13"/>
      <c r="D71" s="13"/>
      <c r="E71" s="75"/>
      <c r="F71" s="12" t="s">
        <v>147</v>
      </c>
      <c r="G71" s="13"/>
      <c r="H71" s="126"/>
      <c r="I71" s="70"/>
    </row>
    <row r="72" spans="1:9" ht="12.75" customHeight="1">
      <c r="A72" s="21" t="s">
        <v>52</v>
      </c>
      <c r="B72" s="12" t="s">
        <v>143</v>
      </c>
      <c r="C72" s="13">
        <v>83556500</v>
      </c>
      <c r="D72" s="13">
        <v>89199383</v>
      </c>
      <c r="E72" s="75">
        <v>85421045</v>
      </c>
      <c r="F72" s="12" t="s">
        <v>148</v>
      </c>
      <c r="G72" s="13"/>
      <c r="H72" s="126"/>
      <c r="I72" s="70"/>
    </row>
    <row r="73" spans="1:9" ht="12.75" customHeight="1">
      <c r="A73" s="21" t="s">
        <v>53</v>
      </c>
      <c r="B73" s="29"/>
      <c r="C73" s="152"/>
      <c r="D73" s="152"/>
      <c r="E73" s="153"/>
      <c r="F73" s="29" t="s">
        <v>189</v>
      </c>
      <c r="G73" s="152"/>
      <c r="H73" s="154"/>
      <c r="I73" s="70"/>
    </row>
    <row r="74" spans="1:9" ht="12.75" customHeight="1">
      <c r="A74" s="21" t="s">
        <v>54</v>
      </c>
      <c r="B74" s="23" t="s">
        <v>60</v>
      </c>
      <c r="C74" s="24">
        <f>SUM(C68:C72)</f>
        <v>83556500</v>
      </c>
      <c r="D74" s="24">
        <f>SUM(D68:D72)</f>
        <v>89227749</v>
      </c>
      <c r="E74" s="24">
        <f>SUM(E68:E72)</f>
        <v>85449411</v>
      </c>
      <c r="F74" s="23" t="s">
        <v>60</v>
      </c>
      <c r="G74" s="24">
        <f>SUM(G68:G73)</f>
        <v>83325500</v>
      </c>
      <c r="H74" s="24">
        <f>SUM(H68:H73)</f>
        <v>86454288</v>
      </c>
      <c r="I74" s="155">
        <f>SUM(I68:I73)</f>
        <v>82590511</v>
      </c>
    </row>
    <row r="75" spans="1:9" ht="12.75" customHeight="1">
      <c r="A75" s="5" t="s">
        <v>55</v>
      </c>
      <c r="B75" s="25" t="s">
        <v>62</v>
      </c>
      <c r="C75" s="13"/>
      <c r="D75" s="13"/>
      <c r="E75" s="75"/>
      <c r="F75" s="25" t="s">
        <v>63</v>
      </c>
      <c r="G75" s="13"/>
      <c r="H75" s="126"/>
      <c r="I75" s="70"/>
    </row>
    <row r="76" spans="1:9" ht="12.75" customHeight="1">
      <c r="A76" s="21" t="s">
        <v>56</v>
      </c>
      <c r="B76" s="7" t="s">
        <v>156</v>
      </c>
      <c r="C76" s="13"/>
      <c r="D76" s="13"/>
      <c r="E76" s="13"/>
      <c r="F76" s="7" t="s">
        <v>150</v>
      </c>
      <c r="G76" s="13">
        <v>231000</v>
      </c>
      <c r="H76" s="126">
        <v>231000</v>
      </c>
      <c r="I76" s="70">
        <v>180009</v>
      </c>
    </row>
    <row r="77" spans="1:9" ht="12.75" customHeight="1">
      <c r="A77" s="21" t="s">
        <v>81</v>
      </c>
      <c r="B77" s="22" t="s">
        <v>140</v>
      </c>
      <c r="C77" s="14"/>
      <c r="D77" s="14"/>
      <c r="E77" s="73"/>
      <c r="F77" s="22" t="s">
        <v>151</v>
      </c>
      <c r="G77" s="14"/>
      <c r="H77" s="127">
        <v>2542461</v>
      </c>
      <c r="I77" s="70">
        <v>2160042</v>
      </c>
    </row>
    <row r="78" spans="1:9" ht="12.75" customHeight="1">
      <c r="A78" s="21" t="s">
        <v>57</v>
      </c>
      <c r="B78" s="12" t="s">
        <v>157</v>
      </c>
      <c r="C78" s="13"/>
      <c r="D78" s="13"/>
      <c r="E78" s="75"/>
      <c r="F78" s="12" t="s">
        <v>152</v>
      </c>
      <c r="G78" s="13"/>
      <c r="H78" s="126"/>
      <c r="I78" s="70"/>
    </row>
    <row r="79" spans="1:9" ht="12.75" customHeight="1">
      <c r="A79" s="5" t="s">
        <v>58</v>
      </c>
      <c r="B79" s="27" t="s">
        <v>72</v>
      </c>
      <c r="C79" s="57">
        <f>SUM(C76:C78)</f>
        <v>0</v>
      </c>
      <c r="D79" s="57">
        <f>SUM(D76:D78)</f>
        <v>0</v>
      </c>
      <c r="E79" s="57">
        <f>SUM(E76:E78)</f>
        <v>0</v>
      </c>
      <c r="F79" s="27" t="s">
        <v>72</v>
      </c>
      <c r="G79" s="128">
        <f>SUM(G75:G78)</f>
        <v>231000</v>
      </c>
      <c r="H79" s="128">
        <f>SUM(H75:H78)</f>
        <v>2773461</v>
      </c>
      <c r="I79" s="128">
        <f>SUM(I76:I78)</f>
        <v>2340051</v>
      </c>
    </row>
    <row r="80" spans="1:9" ht="12.75" customHeight="1">
      <c r="A80" s="21" t="s">
        <v>59</v>
      </c>
      <c r="B80" s="26" t="s">
        <v>74</v>
      </c>
      <c r="C80" s="15">
        <f>SUM(C74,C79)</f>
        <v>83556500</v>
      </c>
      <c r="D80" s="15">
        <f>SUM(D74,D79)</f>
        <v>89227749</v>
      </c>
      <c r="E80" s="15">
        <f>SUM(E74,E79)</f>
        <v>85449411</v>
      </c>
      <c r="F80" s="27" t="s">
        <v>75</v>
      </c>
      <c r="G80" s="15">
        <f>SUM(G74,G79)</f>
        <v>83556500</v>
      </c>
      <c r="H80" s="15">
        <f>SUM(H74,H79)</f>
        <v>89227749</v>
      </c>
      <c r="I80" s="15">
        <f>SUM(I74,I79)</f>
        <v>84930562</v>
      </c>
    </row>
    <row r="81" spans="1:9" ht="12.75" customHeight="1">
      <c r="A81" s="30"/>
      <c r="B81" s="264"/>
      <c r="C81" s="56"/>
      <c r="D81" s="56"/>
      <c r="E81" s="56"/>
      <c r="F81" s="264"/>
      <c r="G81" s="56"/>
      <c r="H81" s="56"/>
      <c r="I81" s="56"/>
    </row>
    <row r="82" spans="1:9" ht="12.75" customHeight="1">
      <c r="A82" s="30"/>
      <c r="B82" s="264"/>
      <c r="C82" s="56"/>
      <c r="D82" s="56"/>
      <c r="E82" s="56"/>
      <c r="F82" s="264"/>
      <c r="G82" s="56"/>
      <c r="H82" s="56"/>
      <c r="I82" s="56"/>
    </row>
    <row r="83" spans="1:9" ht="12.75" customHeight="1">
      <c r="A83" s="30"/>
      <c r="B83" s="264"/>
      <c r="C83" s="56"/>
      <c r="D83" s="56"/>
      <c r="E83" s="56"/>
      <c r="F83" s="264"/>
      <c r="G83" s="56"/>
      <c r="H83" s="56"/>
      <c r="I83" s="56"/>
    </row>
    <row r="84" spans="1:9" ht="12.75" customHeight="1">
      <c r="A84" s="30"/>
      <c r="B84" s="264"/>
      <c r="C84" s="56"/>
      <c r="D84" s="56"/>
      <c r="E84" s="56"/>
      <c r="F84" s="264"/>
      <c r="G84" s="56"/>
      <c r="H84" s="56"/>
      <c r="I84" s="56"/>
    </row>
    <row r="85" spans="1:9" ht="12.75" customHeight="1">
      <c r="A85" s="30"/>
      <c r="B85" s="264"/>
      <c r="C85" s="56"/>
      <c r="D85" s="56"/>
      <c r="E85" s="56"/>
      <c r="F85" s="264"/>
      <c r="G85" s="56"/>
      <c r="H85" s="56"/>
      <c r="I85" s="56"/>
    </row>
    <row r="86" spans="1:9" ht="12.75" customHeight="1">
      <c r="A86" s="30"/>
      <c r="B86" s="264"/>
      <c r="C86" s="56"/>
      <c r="D86" s="56"/>
      <c r="E86" s="56"/>
      <c r="F86" s="264"/>
      <c r="G86" s="56"/>
      <c r="H86" s="56"/>
      <c r="I86" s="56"/>
    </row>
    <row r="87" spans="1:9" ht="12.75" customHeight="1">
      <c r="A87" s="30"/>
      <c r="B87" s="264"/>
      <c r="C87" s="56"/>
      <c r="D87" s="56"/>
      <c r="E87" s="56"/>
      <c r="F87" s="264"/>
      <c r="G87" s="56"/>
      <c r="H87" s="56"/>
      <c r="I87" s="56"/>
    </row>
    <row r="88" spans="1:9" ht="12.75" customHeight="1">
      <c r="A88" s="30"/>
      <c r="B88" s="264"/>
      <c r="C88" s="56"/>
      <c r="D88" s="56"/>
      <c r="E88" s="56"/>
      <c r="F88" s="264"/>
      <c r="G88" s="56"/>
      <c r="H88" s="56"/>
      <c r="I88" s="56"/>
    </row>
    <row r="89" spans="1:9" ht="12.75" customHeight="1">
      <c r="A89" s="30"/>
      <c r="B89" s="264"/>
      <c r="C89" s="56"/>
      <c r="D89" s="56"/>
      <c r="E89" s="56"/>
      <c r="F89" s="264"/>
      <c r="G89" s="56"/>
      <c r="H89" s="56"/>
      <c r="I89" s="56"/>
    </row>
    <row r="90" spans="1:9" ht="12.75" customHeight="1">
      <c r="A90" s="30"/>
      <c r="B90" s="264"/>
      <c r="C90" s="56"/>
      <c r="D90" s="56"/>
      <c r="E90" s="56"/>
      <c r="F90" s="264"/>
      <c r="G90" s="56"/>
      <c r="H90" s="56"/>
      <c r="I90" s="56"/>
    </row>
    <row r="91" spans="1:9" ht="12.75" customHeight="1">
      <c r="A91" s="30"/>
      <c r="B91" s="264"/>
      <c r="C91" s="56"/>
      <c r="D91" s="56"/>
      <c r="E91" s="56"/>
      <c r="F91" s="264"/>
      <c r="G91" s="56"/>
      <c r="H91" s="56"/>
      <c r="I91" s="56"/>
    </row>
    <row r="93" ht="12.75" customHeight="1">
      <c r="B93" s="246" t="s">
        <v>185</v>
      </c>
    </row>
    <row r="94" spans="1:9" ht="12.75" customHeight="1">
      <c r="A94" s="655" t="s">
        <v>38</v>
      </c>
      <c r="B94" s="657" t="s">
        <v>43</v>
      </c>
      <c r="C94" s="17">
        <v>2017</v>
      </c>
      <c r="D94" s="122">
        <v>2017</v>
      </c>
      <c r="E94" s="122">
        <v>2017</v>
      </c>
      <c r="F94" s="657" t="s">
        <v>44</v>
      </c>
      <c r="G94" s="17">
        <v>2017</v>
      </c>
      <c r="H94" s="123">
        <v>2017</v>
      </c>
      <c r="I94" s="133">
        <v>2017</v>
      </c>
    </row>
    <row r="95" spans="1:9" ht="12.75" customHeight="1">
      <c r="A95" s="656"/>
      <c r="B95" s="658"/>
      <c r="C95" s="18" t="s">
        <v>105</v>
      </c>
      <c r="D95" s="18" t="s">
        <v>108</v>
      </c>
      <c r="E95" s="18" t="s">
        <v>110</v>
      </c>
      <c r="F95" s="658"/>
      <c r="G95" s="6" t="s">
        <v>105</v>
      </c>
      <c r="H95" s="124" t="s">
        <v>108</v>
      </c>
      <c r="I95" s="134" t="s">
        <v>110</v>
      </c>
    </row>
    <row r="96" spans="1:9" ht="12.75" customHeight="1">
      <c r="A96" s="5" t="s">
        <v>45</v>
      </c>
      <c r="B96" s="19" t="s">
        <v>46</v>
      </c>
      <c r="C96" s="20"/>
      <c r="D96" s="20"/>
      <c r="E96" s="20"/>
      <c r="F96" s="19" t="s">
        <v>47</v>
      </c>
      <c r="G96" s="7"/>
      <c r="H96" s="125"/>
      <c r="I96" s="135"/>
    </row>
    <row r="97" spans="1:9" ht="12.75" customHeight="1">
      <c r="A97" s="21" t="s">
        <v>48</v>
      </c>
      <c r="B97" s="22" t="s">
        <v>154</v>
      </c>
      <c r="C97" s="13"/>
      <c r="D97" s="13"/>
      <c r="E97" s="73"/>
      <c r="F97" s="22" t="s">
        <v>144</v>
      </c>
      <c r="G97" s="13">
        <v>7783000</v>
      </c>
      <c r="H97" s="126">
        <v>8328593</v>
      </c>
      <c r="I97" s="70">
        <v>7989108</v>
      </c>
    </row>
    <row r="98" spans="1:9" ht="12.75" customHeight="1">
      <c r="A98" s="21" t="s">
        <v>49</v>
      </c>
      <c r="B98" s="62" t="s">
        <v>138</v>
      </c>
      <c r="C98" s="63"/>
      <c r="D98" s="63"/>
      <c r="E98" s="74"/>
      <c r="F98" s="12" t="s">
        <v>145</v>
      </c>
      <c r="G98" s="13">
        <v>1725200</v>
      </c>
      <c r="H98" s="126">
        <v>1865113</v>
      </c>
      <c r="I98" s="70">
        <v>1801602</v>
      </c>
    </row>
    <row r="99" spans="1:9" ht="12.75" customHeight="1">
      <c r="A99" s="21" t="s">
        <v>50</v>
      </c>
      <c r="B99" s="62" t="s">
        <v>139</v>
      </c>
      <c r="C99" s="63">
        <v>1500000</v>
      </c>
      <c r="D99" s="63">
        <v>2211126</v>
      </c>
      <c r="E99" s="74">
        <v>2156126</v>
      </c>
      <c r="F99" s="12" t="s">
        <v>146</v>
      </c>
      <c r="G99" s="13">
        <v>8294300</v>
      </c>
      <c r="H99" s="126">
        <v>9472215</v>
      </c>
      <c r="I99" s="70">
        <v>8976274</v>
      </c>
    </row>
    <row r="100" spans="1:9" ht="12.75" customHeight="1">
      <c r="A100" s="5" t="s">
        <v>51</v>
      </c>
      <c r="B100" s="12" t="s">
        <v>155</v>
      </c>
      <c r="C100" s="13"/>
      <c r="D100" s="13"/>
      <c r="E100" s="75"/>
      <c r="F100" s="12" t="s">
        <v>147</v>
      </c>
      <c r="G100" s="13"/>
      <c r="H100" s="126"/>
      <c r="I100" s="70"/>
    </row>
    <row r="101" spans="1:9" ht="12.75" customHeight="1">
      <c r="A101" s="21" t="s">
        <v>52</v>
      </c>
      <c r="B101" s="12" t="s">
        <v>143</v>
      </c>
      <c r="C101" s="13">
        <v>16937500</v>
      </c>
      <c r="D101" s="13">
        <v>19712004</v>
      </c>
      <c r="E101" s="75">
        <v>19441002</v>
      </c>
      <c r="F101" s="12" t="s">
        <v>148</v>
      </c>
      <c r="G101" s="13"/>
      <c r="H101" s="126"/>
      <c r="I101" s="70"/>
    </row>
    <row r="102" spans="1:9" ht="12.75" customHeight="1">
      <c r="A102" s="21" t="s">
        <v>53</v>
      </c>
      <c r="B102" s="29"/>
      <c r="C102" s="152"/>
      <c r="D102" s="152"/>
      <c r="E102" s="153"/>
      <c r="F102" s="29" t="s">
        <v>189</v>
      </c>
      <c r="G102" s="152"/>
      <c r="H102" s="154"/>
      <c r="I102" s="70"/>
    </row>
    <row r="103" spans="1:9" ht="12.75" customHeight="1">
      <c r="A103" s="21" t="s">
        <v>54</v>
      </c>
      <c r="B103" s="23" t="s">
        <v>60</v>
      </c>
      <c r="C103" s="24">
        <f>SUM(C97:C101)</f>
        <v>18437500</v>
      </c>
      <c r="D103" s="24">
        <f>SUM(D97:D101)</f>
        <v>21923130</v>
      </c>
      <c r="E103" s="24">
        <f>SUM(E97:E101)</f>
        <v>21597128</v>
      </c>
      <c r="F103" s="23" t="s">
        <v>60</v>
      </c>
      <c r="G103" s="24">
        <f>SUM(G97:G102)</f>
        <v>17802500</v>
      </c>
      <c r="H103" s="24">
        <f>SUM(H97:H102)</f>
        <v>19665921</v>
      </c>
      <c r="I103" s="155">
        <f>SUM(I97:I102)</f>
        <v>18766984</v>
      </c>
    </row>
    <row r="104" spans="1:9" ht="12.75" customHeight="1">
      <c r="A104" s="5" t="s">
        <v>55</v>
      </c>
      <c r="B104" s="25" t="s">
        <v>62</v>
      </c>
      <c r="C104" s="13"/>
      <c r="D104" s="13"/>
      <c r="E104" s="75"/>
      <c r="F104" s="25" t="s">
        <v>63</v>
      </c>
      <c r="G104" s="13"/>
      <c r="H104" s="126"/>
      <c r="I104" s="70"/>
    </row>
    <row r="105" spans="1:9" ht="12.75" customHeight="1">
      <c r="A105" s="21" t="s">
        <v>56</v>
      </c>
      <c r="B105" s="7" t="s">
        <v>156</v>
      </c>
      <c r="C105" s="13"/>
      <c r="D105" s="13"/>
      <c r="E105" s="13"/>
      <c r="F105" s="7" t="s">
        <v>150</v>
      </c>
      <c r="G105" s="13">
        <v>635000</v>
      </c>
      <c r="H105" s="126">
        <v>2257209</v>
      </c>
      <c r="I105" s="70">
        <v>2257209</v>
      </c>
    </row>
    <row r="106" spans="1:9" ht="12.75" customHeight="1">
      <c r="A106" s="21" t="s">
        <v>81</v>
      </c>
      <c r="B106" s="22" t="s">
        <v>140</v>
      </c>
      <c r="C106" s="14"/>
      <c r="D106" s="14"/>
      <c r="E106" s="73"/>
      <c r="F106" s="22" t="s">
        <v>151</v>
      </c>
      <c r="G106" s="14"/>
      <c r="H106" s="127"/>
      <c r="I106" s="70"/>
    </row>
    <row r="107" spans="1:9" ht="12.75" customHeight="1">
      <c r="A107" s="21" t="s">
        <v>57</v>
      </c>
      <c r="B107" s="12" t="s">
        <v>157</v>
      </c>
      <c r="C107" s="13"/>
      <c r="D107" s="13"/>
      <c r="E107" s="75"/>
      <c r="F107" s="12" t="s">
        <v>152</v>
      </c>
      <c r="G107" s="13"/>
      <c r="H107" s="126"/>
      <c r="I107" s="70"/>
    </row>
    <row r="108" spans="1:9" ht="12.75" customHeight="1">
      <c r="A108" s="5" t="s">
        <v>58</v>
      </c>
      <c r="B108" s="27" t="s">
        <v>72</v>
      </c>
      <c r="C108" s="57">
        <f>SUM(C105:C107)</f>
        <v>0</v>
      </c>
      <c r="D108" s="57">
        <f>SUM(D105:D107)</f>
        <v>0</v>
      </c>
      <c r="E108" s="57">
        <f>SUM(E105:E107)</f>
        <v>0</v>
      </c>
      <c r="F108" s="27" t="s">
        <v>72</v>
      </c>
      <c r="G108" s="128">
        <f>SUM(G104:G107)</f>
        <v>635000</v>
      </c>
      <c r="H108" s="128">
        <f>SUM(H104:H107)</f>
        <v>2257209</v>
      </c>
      <c r="I108" s="128">
        <f>SUM(I105:I107)</f>
        <v>2257209</v>
      </c>
    </row>
    <row r="109" spans="1:9" ht="12.75" customHeight="1">
      <c r="A109" s="21" t="s">
        <v>59</v>
      </c>
      <c r="B109" s="26" t="s">
        <v>74</v>
      </c>
      <c r="C109" s="15">
        <f>SUM(C103,C108)</f>
        <v>18437500</v>
      </c>
      <c r="D109" s="15">
        <f>SUM(D103,D108)</f>
        <v>21923130</v>
      </c>
      <c r="E109" s="15">
        <f>SUM(E103,E108)</f>
        <v>21597128</v>
      </c>
      <c r="F109" s="27" t="s">
        <v>75</v>
      </c>
      <c r="G109" s="15">
        <f>SUM(G103,G108)</f>
        <v>18437500</v>
      </c>
      <c r="H109" s="15">
        <f>SUM(H103,H108)</f>
        <v>21923130</v>
      </c>
      <c r="I109" s="15">
        <f>SUM(I103,I108)</f>
        <v>21024193</v>
      </c>
    </row>
    <row r="111" ht="12.75" customHeight="1">
      <c r="B111" s="246" t="s">
        <v>181</v>
      </c>
    </row>
    <row r="112" spans="1:9" ht="12.75" customHeight="1">
      <c r="A112" s="655" t="s">
        <v>38</v>
      </c>
      <c r="B112" s="657" t="s">
        <v>43</v>
      </c>
      <c r="C112" s="17">
        <v>2017</v>
      </c>
      <c r="D112" s="122">
        <v>2017</v>
      </c>
      <c r="E112" s="122">
        <v>2017</v>
      </c>
      <c r="F112" s="657" t="s">
        <v>44</v>
      </c>
      <c r="G112" s="17">
        <v>2017</v>
      </c>
      <c r="H112" s="123">
        <v>2017</v>
      </c>
      <c r="I112" s="133">
        <v>2017</v>
      </c>
    </row>
    <row r="113" spans="1:9" ht="12.75" customHeight="1">
      <c r="A113" s="656"/>
      <c r="B113" s="658"/>
      <c r="C113" s="18" t="s">
        <v>105</v>
      </c>
      <c r="D113" s="18" t="s">
        <v>108</v>
      </c>
      <c r="E113" s="18" t="s">
        <v>110</v>
      </c>
      <c r="F113" s="658"/>
      <c r="G113" s="6" t="s">
        <v>105</v>
      </c>
      <c r="H113" s="124" t="s">
        <v>108</v>
      </c>
      <c r="I113" s="134" t="s">
        <v>110</v>
      </c>
    </row>
    <row r="114" spans="1:9" ht="12.75" customHeight="1">
      <c r="A114" s="5" t="s">
        <v>45</v>
      </c>
      <c r="B114" s="19" t="s">
        <v>46</v>
      </c>
      <c r="C114" s="20"/>
      <c r="D114" s="20"/>
      <c r="E114" s="20"/>
      <c r="F114" s="19" t="s">
        <v>47</v>
      </c>
      <c r="G114" s="7"/>
      <c r="H114" s="125"/>
      <c r="I114" s="135"/>
    </row>
    <row r="115" spans="1:9" ht="12.75" customHeight="1">
      <c r="A115" s="21" t="s">
        <v>48</v>
      </c>
      <c r="B115" s="22" t="s">
        <v>154</v>
      </c>
      <c r="C115" s="13">
        <v>235290066</v>
      </c>
      <c r="D115" s="13">
        <v>299557544</v>
      </c>
      <c r="E115" s="73">
        <v>299557544</v>
      </c>
      <c r="F115" s="22" t="s">
        <v>144</v>
      </c>
      <c r="G115" s="13">
        <v>39738800</v>
      </c>
      <c r="H115" s="126">
        <v>75938285</v>
      </c>
      <c r="I115" s="70">
        <v>68472539</v>
      </c>
    </row>
    <row r="116" spans="1:9" ht="12.75" customHeight="1">
      <c r="A116" s="21" t="s">
        <v>49</v>
      </c>
      <c r="B116" s="62" t="s">
        <v>138</v>
      </c>
      <c r="C116" s="63">
        <v>77655000</v>
      </c>
      <c r="D116" s="63">
        <v>100201262</v>
      </c>
      <c r="E116" s="74">
        <v>100188462</v>
      </c>
      <c r="F116" s="12" t="s">
        <v>145</v>
      </c>
      <c r="G116" s="13">
        <v>9007050</v>
      </c>
      <c r="H116" s="126">
        <v>13928244</v>
      </c>
      <c r="I116" s="70">
        <v>12976883</v>
      </c>
    </row>
    <row r="117" spans="1:9" ht="12.75" customHeight="1">
      <c r="A117" s="21" t="s">
        <v>50</v>
      </c>
      <c r="B117" s="62" t="s">
        <v>139</v>
      </c>
      <c r="C117" s="63">
        <v>10706000</v>
      </c>
      <c r="D117" s="63">
        <v>13451990</v>
      </c>
      <c r="E117" s="74">
        <v>11292052</v>
      </c>
      <c r="F117" s="12" t="s">
        <v>146</v>
      </c>
      <c r="G117" s="13">
        <v>63824700</v>
      </c>
      <c r="H117" s="126">
        <v>70372337</v>
      </c>
      <c r="I117" s="70">
        <v>61572527</v>
      </c>
    </row>
    <row r="118" spans="1:9" ht="12.75" customHeight="1">
      <c r="A118" s="5" t="s">
        <v>51</v>
      </c>
      <c r="B118" s="12" t="s">
        <v>155</v>
      </c>
      <c r="C118" s="13">
        <v>2333000</v>
      </c>
      <c r="D118" s="13">
        <v>351069</v>
      </c>
      <c r="E118" s="75">
        <v>142125</v>
      </c>
      <c r="F118" s="12" t="s">
        <v>147</v>
      </c>
      <c r="G118" s="13">
        <v>10700000</v>
      </c>
      <c r="H118" s="126">
        <v>14117940</v>
      </c>
      <c r="I118" s="70">
        <v>10304552</v>
      </c>
    </row>
    <row r="119" spans="1:9" ht="12.75" customHeight="1">
      <c r="A119" s="21" t="s">
        <v>52</v>
      </c>
      <c r="B119" s="12" t="s">
        <v>143</v>
      </c>
      <c r="C119" s="13"/>
      <c r="D119" s="13"/>
      <c r="E119" s="75"/>
      <c r="F119" s="12" t="s">
        <v>148</v>
      </c>
      <c r="G119" s="13">
        <v>25140000</v>
      </c>
      <c r="H119" s="126">
        <v>27849957</v>
      </c>
      <c r="I119" s="70">
        <v>27849351</v>
      </c>
    </row>
    <row r="120" spans="1:9" ht="12.75" customHeight="1">
      <c r="A120" s="21" t="s">
        <v>53</v>
      </c>
      <c r="B120" s="29"/>
      <c r="C120" s="152"/>
      <c r="D120" s="152"/>
      <c r="E120" s="153"/>
      <c r="F120" s="29" t="s">
        <v>189</v>
      </c>
      <c r="G120" s="152">
        <v>216392200</v>
      </c>
      <c r="H120" s="154">
        <v>232983306</v>
      </c>
      <c r="I120" s="70">
        <v>215775080</v>
      </c>
    </row>
    <row r="121" spans="1:9" ht="12.75" customHeight="1">
      <c r="A121" s="21" t="s">
        <v>54</v>
      </c>
      <c r="B121" s="23" t="s">
        <v>60</v>
      </c>
      <c r="C121" s="24">
        <f>SUM(C115:C119)</f>
        <v>325984066</v>
      </c>
      <c r="D121" s="24">
        <f>SUM(D115:D119)</f>
        <v>413561865</v>
      </c>
      <c r="E121" s="24">
        <f>SUM(E115:E119)</f>
        <v>411180183</v>
      </c>
      <c r="F121" s="23" t="s">
        <v>60</v>
      </c>
      <c r="G121" s="24">
        <f>SUM(G115:G120)</f>
        <v>364802750</v>
      </c>
      <c r="H121" s="24">
        <f>SUM(H115:H120)</f>
        <v>435190069</v>
      </c>
      <c r="I121" s="155">
        <f>SUM(I115:I120)</f>
        <v>396950932</v>
      </c>
    </row>
    <row r="122" spans="1:9" ht="12.75" customHeight="1">
      <c r="A122" s="5" t="s">
        <v>55</v>
      </c>
      <c r="B122" s="25" t="s">
        <v>62</v>
      </c>
      <c r="C122" s="13"/>
      <c r="D122" s="13"/>
      <c r="E122" s="75"/>
      <c r="F122" s="25" t="s">
        <v>63</v>
      </c>
      <c r="G122" s="13"/>
      <c r="H122" s="126"/>
      <c r="I122" s="70"/>
    </row>
    <row r="123" spans="1:9" ht="12.75" customHeight="1">
      <c r="A123" s="21" t="s">
        <v>56</v>
      </c>
      <c r="B123" s="7" t="s">
        <v>156</v>
      </c>
      <c r="C123" s="13"/>
      <c r="D123" s="13">
        <v>308622580</v>
      </c>
      <c r="E123" s="13">
        <v>299688998</v>
      </c>
      <c r="F123" s="7" t="s">
        <v>150</v>
      </c>
      <c r="G123" s="13">
        <v>133876176</v>
      </c>
      <c r="H123" s="126">
        <v>252675253</v>
      </c>
      <c r="I123" s="70">
        <v>38094793</v>
      </c>
    </row>
    <row r="124" spans="1:9" ht="12.75" customHeight="1">
      <c r="A124" s="21" t="s">
        <v>81</v>
      </c>
      <c r="B124" s="22" t="s">
        <v>140</v>
      </c>
      <c r="C124" s="14"/>
      <c r="D124" s="14"/>
      <c r="E124" s="73"/>
      <c r="F124" s="22" t="s">
        <v>151</v>
      </c>
      <c r="G124" s="14">
        <v>2000000</v>
      </c>
      <c r="H124" s="127">
        <v>213101682</v>
      </c>
      <c r="I124" s="70">
        <v>27728947</v>
      </c>
    </row>
    <row r="125" spans="1:9" ht="12.75" customHeight="1">
      <c r="A125" s="21" t="s">
        <v>57</v>
      </c>
      <c r="B125" s="12" t="s">
        <v>157</v>
      </c>
      <c r="C125" s="13">
        <v>11244000</v>
      </c>
      <c r="D125" s="13">
        <v>3674280</v>
      </c>
      <c r="E125" s="75">
        <v>2910789</v>
      </c>
      <c r="F125" s="12" t="s">
        <v>152</v>
      </c>
      <c r="G125" s="13">
        <v>8000000</v>
      </c>
      <c r="H125" s="126">
        <v>8000000</v>
      </c>
      <c r="I125" s="70">
        <v>7710000</v>
      </c>
    </row>
    <row r="126" spans="1:9" ht="12.75" customHeight="1">
      <c r="A126" s="5" t="s">
        <v>58</v>
      </c>
      <c r="B126" s="12" t="s">
        <v>266</v>
      </c>
      <c r="C126" s="13">
        <v>171450860</v>
      </c>
      <c r="D126" s="13">
        <v>183108279</v>
      </c>
      <c r="E126" s="75">
        <v>215775080</v>
      </c>
      <c r="F126" s="12"/>
      <c r="G126" s="265"/>
      <c r="H126" s="126"/>
      <c r="I126" s="266"/>
    </row>
    <row r="127" spans="1:9" ht="12.75" customHeight="1">
      <c r="A127" s="5" t="s">
        <v>59</v>
      </c>
      <c r="B127" s="27" t="s">
        <v>72</v>
      </c>
      <c r="C127" s="57">
        <f>SUM(C123:C126)</f>
        <v>182694860</v>
      </c>
      <c r="D127" s="57">
        <f>SUM(D123:D126)</f>
        <v>495405139</v>
      </c>
      <c r="E127" s="57">
        <f>SUM(E123:E126)</f>
        <v>518374867</v>
      </c>
      <c r="F127" s="27" t="s">
        <v>72</v>
      </c>
      <c r="G127" s="128">
        <f>SUM(G122:G125)</f>
        <v>143876176</v>
      </c>
      <c r="H127" s="128">
        <f>SUM(H122:H125)</f>
        <v>473776935</v>
      </c>
      <c r="I127" s="128">
        <f>SUM(I123:I125)</f>
        <v>73533740</v>
      </c>
    </row>
    <row r="128" spans="1:9" ht="12.75" customHeight="1">
      <c r="A128" s="21" t="s">
        <v>61</v>
      </c>
      <c r="B128" s="26" t="s">
        <v>74</v>
      </c>
      <c r="C128" s="15">
        <f>SUM(C121,C127)</f>
        <v>508678926</v>
      </c>
      <c r="D128" s="15">
        <f>SUM(D121,D127)</f>
        <v>908967004</v>
      </c>
      <c r="E128" s="15">
        <f>SUM(E121,E127)</f>
        <v>929555050</v>
      </c>
      <c r="F128" s="27" t="s">
        <v>75</v>
      </c>
      <c r="G128" s="15">
        <f>SUM(G121,G127)</f>
        <v>508678926</v>
      </c>
      <c r="H128" s="15">
        <f>SUM(H121,H127)</f>
        <v>908967004</v>
      </c>
      <c r="I128" s="15">
        <f>SUM(I121,I127)</f>
        <v>470484672</v>
      </c>
    </row>
  </sheetData>
  <sheetProtection selectLockedCells="1" selectUnlockedCells="1"/>
  <mergeCells count="22">
    <mergeCell ref="A112:A113"/>
    <mergeCell ref="B112:B113"/>
    <mergeCell ref="F112:F113"/>
    <mergeCell ref="A65:A66"/>
    <mergeCell ref="B65:B66"/>
    <mergeCell ref="F65:F66"/>
    <mergeCell ref="A94:A95"/>
    <mergeCell ref="B94:B95"/>
    <mergeCell ref="F94:F95"/>
    <mergeCell ref="A26:A27"/>
    <mergeCell ref="B26:B27"/>
    <mergeCell ref="F26:F27"/>
    <mergeCell ref="A47:A48"/>
    <mergeCell ref="B47:B48"/>
    <mergeCell ref="F47:F48"/>
    <mergeCell ref="A3:G3"/>
    <mergeCell ref="A4:G4"/>
    <mergeCell ref="F1:H1"/>
    <mergeCell ref="G6:I6"/>
    <mergeCell ref="A7:A8"/>
    <mergeCell ref="B7:B8"/>
    <mergeCell ref="F7:F8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F260"/>
  <sheetViews>
    <sheetView zoomScalePageLayoutView="0" workbookViewId="0" topLeftCell="L1">
      <selection activeCell="L1" sqref="L1:V1"/>
    </sheetView>
  </sheetViews>
  <sheetFormatPr defaultColWidth="8.7109375" defaultRowHeight="12.75" customHeight="1"/>
  <cols>
    <col min="1" max="1" width="8.7109375" style="342" customWidth="1"/>
    <col min="2" max="2" width="5.421875" style="344" customWidth="1"/>
    <col min="3" max="3" width="48.421875" style="342" customWidth="1"/>
    <col min="4" max="4" width="12.421875" style="342" customWidth="1"/>
    <col min="5" max="5" width="12.8515625" style="342" customWidth="1"/>
    <col min="6" max="6" width="13.28125" style="342" customWidth="1"/>
    <col min="7" max="7" width="11.8515625" style="400" customWidth="1"/>
    <col min="8" max="8" width="14.28125" style="400" customWidth="1"/>
    <col min="9" max="9" width="12.00390625" style="342" customWidth="1"/>
    <col min="10" max="10" width="10.140625" style="342" customWidth="1"/>
    <col min="11" max="11" width="10.421875" style="342" customWidth="1"/>
    <col min="12" max="12" width="11.8515625" style="342" customWidth="1"/>
    <col min="13" max="13" width="12.421875" style="342" customWidth="1"/>
    <col min="14" max="14" width="10.421875" style="342" customWidth="1"/>
    <col min="15" max="15" width="11.28125" style="342" customWidth="1"/>
    <col min="16" max="16" width="10.8515625" style="342" customWidth="1"/>
    <col min="17" max="17" width="11.421875" style="342" customWidth="1"/>
    <col min="18" max="18" width="10.57421875" style="342" customWidth="1"/>
    <col min="19" max="19" width="11.00390625" style="342" customWidth="1"/>
    <col min="20" max="20" width="10.421875" style="342" customWidth="1"/>
    <col min="21" max="21" width="10.00390625" style="342" customWidth="1"/>
    <col min="22" max="22" width="10.421875" style="342" customWidth="1"/>
    <col min="23" max="16384" width="8.7109375" style="342" customWidth="1"/>
  </cols>
  <sheetData>
    <row r="1" spans="3:22" ht="12.75" customHeight="1">
      <c r="C1" s="341"/>
      <c r="D1" s="341"/>
      <c r="E1" s="341"/>
      <c r="F1" s="341"/>
      <c r="G1" s="345"/>
      <c r="H1" s="345"/>
      <c r="I1" s="341"/>
      <c r="J1" s="341"/>
      <c r="K1" s="341"/>
      <c r="L1" s="671" t="s">
        <v>639</v>
      </c>
      <c r="M1" s="671"/>
      <c r="N1" s="671"/>
      <c r="O1" s="671"/>
      <c r="P1" s="671"/>
      <c r="Q1" s="671"/>
      <c r="R1" s="671"/>
      <c r="S1" s="671"/>
      <c r="T1" s="671"/>
      <c r="U1" s="671"/>
      <c r="V1" s="671"/>
    </row>
    <row r="2" spans="3:22" ht="12.75" customHeight="1">
      <c r="C2" s="341"/>
      <c r="D2" s="341"/>
      <c r="E2" s="341"/>
      <c r="F2" s="341"/>
      <c r="G2" s="345"/>
      <c r="H2" s="345"/>
      <c r="I2" s="341"/>
      <c r="J2" s="341"/>
      <c r="K2" s="341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3:22" ht="12.75" customHeight="1">
      <c r="C3" s="688" t="s">
        <v>596</v>
      </c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9"/>
      <c r="S3" s="689"/>
      <c r="T3" s="689"/>
      <c r="U3" s="689"/>
      <c r="V3" s="689"/>
    </row>
    <row r="4" spans="4:20" ht="12.75" customHeight="1" thickBot="1">
      <c r="D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208"/>
      <c r="Q4" s="208"/>
      <c r="R4" s="346"/>
      <c r="S4" s="673" t="s">
        <v>265</v>
      </c>
      <c r="T4" s="673"/>
    </row>
    <row r="5" spans="2:23" ht="51" customHeight="1" thickBot="1">
      <c r="B5" s="680" t="s">
        <v>633</v>
      </c>
      <c r="C5" s="683" t="s">
        <v>570</v>
      </c>
      <c r="D5" s="684"/>
      <c r="E5" s="685" t="s">
        <v>571</v>
      </c>
      <c r="F5" s="674" t="s">
        <v>95</v>
      </c>
      <c r="G5" s="669"/>
      <c r="H5" s="670"/>
      <c r="I5" s="663" t="s">
        <v>187</v>
      </c>
      <c r="J5" s="664"/>
      <c r="K5" s="665"/>
      <c r="L5" s="668" t="s">
        <v>180</v>
      </c>
      <c r="M5" s="669"/>
      <c r="N5" s="670"/>
      <c r="O5" s="668" t="s">
        <v>185</v>
      </c>
      <c r="P5" s="669"/>
      <c r="Q5" s="670"/>
      <c r="R5" s="668" t="s">
        <v>183</v>
      </c>
      <c r="S5" s="669"/>
      <c r="T5" s="670"/>
      <c r="U5" s="660"/>
      <c r="V5" s="661"/>
      <c r="W5" s="662"/>
    </row>
    <row r="6" spans="2:23" ht="12.75" customHeight="1">
      <c r="B6" s="681"/>
      <c r="C6" s="677" t="s">
        <v>32</v>
      </c>
      <c r="D6" s="677"/>
      <c r="E6" s="686"/>
      <c r="F6" s="672" t="s">
        <v>572</v>
      </c>
      <c r="G6" s="672" t="s">
        <v>573</v>
      </c>
      <c r="H6" s="666" t="s">
        <v>566</v>
      </c>
      <c r="I6" s="690" t="s">
        <v>572</v>
      </c>
      <c r="J6" s="672" t="s">
        <v>573</v>
      </c>
      <c r="K6" s="666" t="s">
        <v>566</v>
      </c>
      <c r="L6" s="672" t="s">
        <v>572</v>
      </c>
      <c r="M6" s="672" t="s">
        <v>573</v>
      </c>
      <c r="N6" s="666" t="s">
        <v>566</v>
      </c>
      <c r="O6" s="672" t="s">
        <v>572</v>
      </c>
      <c r="P6" s="672" t="s">
        <v>573</v>
      </c>
      <c r="Q6" s="666" t="s">
        <v>566</v>
      </c>
      <c r="R6" s="672" t="s">
        <v>572</v>
      </c>
      <c r="S6" s="672" t="s">
        <v>573</v>
      </c>
      <c r="T6" s="666" t="s">
        <v>566</v>
      </c>
      <c r="U6" s="659"/>
      <c r="V6" s="659"/>
      <c r="W6" s="659"/>
    </row>
    <row r="7" spans="2:23" ht="12.75" customHeight="1">
      <c r="B7" s="681"/>
      <c r="C7" s="678"/>
      <c r="D7" s="678"/>
      <c r="E7" s="686"/>
      <c r="F7" s="659"/>
      <c r="G7" s="659"/>
      <c r="H7" s="667"/>
      <c r="I7" s="691"/>
      <c r="J7" s="659"/>
      <c r="K7" s="667"/>
      <c r="L7" s="659"/>
      <c r="M7" s="659"/>
      <c r="N7" s="667"/>
      <c r="O7" s="659"/>
      <c r="P7" s="659"/>
      <c r="Q7" s="667"/>
      <c r="R7" s="659"/>
      <c r="S7" s="659"/>
      <c r="T7" s="667"/>
      <c r="U7" s="659"/>
      <c r="V7" s="659"/>
      <c r="W7" s="659"/>
    </row>
    <row r="8" spans="2:84" ht="12.75" customHeight="1" thickBot="1">
      <c r="B8" s="682"/>
      <c r="C8" s="679"/>
      <c r="D8" s="679"/>
      <c r="E8" s="687"/>
      <c r="F8" s="348"/>
      <c r="G8" s="348"/>
      <c r="H8" s="426"/>
      <c r="I8" s="536"/>
      <c r="J8" s="348"/>
      <c r="K8" s="426"/>
      <c r="L8" s="348"/>
      <c r="M8" s="348"/>
      <c r="N8" s="426"/>
      <c r="O8" s="348"/>
      <c r="P8" s="348"/>
      <c r="Q8" s="426"/>
      <c r="R8" s="348"/>
      <c r="S8" s="348"/>
      <c r="T8" s="348"/>
      <c r="U8" s="349"/>
      <c r="V8" s="347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</row>
    <row r="9" spans="2:21" s="341" customFormat="1" ht="12.75" customHeight="1">
      <c r="B9" s="440" t="s">
        <v>45</v>
      </c>
      <c r="C9" s="502" t="s">
        <v>158</v>
      </c>
      <c r="D9" s="503"/>
      <c r="E9" s="526"/>
      <c r="F9" s="351"/>
      <c r="G9" s="351"/>
      <c r="H9" s="427"/>
      <c r="I9" s="537"/>
      <c r="J9" s="351"/>
      <c r="K9" s="427"/>
      <c r="L9" s="351"/>
      <c r="M9" s="351"/>
      <c r="N9" s="427"/>
      <c r="O9" s="351"/>
      <c r="P9" s="351"/>
      <c r="Q9" s="427"/>
      <c r="R9" s="351"/>
      <c r="S9" s="351"/>
      <c r="T9" s="351"/>
      <c r="U9" s="352"/>
    </row>
    <row r="10" spans="2:84" ht="12.75" customHeight="1">
      <c r="B10" s="441" t="s">
        <v>48</v>
      </c>
      <c r="C10" s="504" t="s">
        <v>159</v>
      </c>
      <c r="D10" s="505"/>
      <c r="E10" s="526">
        <f>SUM(G10,J10,M10,P10,S10)</f>
        <v>83970592</v>
      </c>
      <c r="F10" s="351">
        <v>82771456</v>
      </c>
      <c r="G10" s="351">
        <v>83970592</v>
      </c>
      <c r="H10" s="427">
        <v>83970592</v>
      </c>
      <c r="I10" s="537"/>
      <c r="J10" s="351"/>
      <c r="K10" s="427"/>
      <c r="L10" s="351"/>
      <c r="M10" s="351"/>
      <c r="N10" s="427"/>
      <c r="O10" s="351"/>
      <c r="P10" s="351"/>
      <c r="Q10" s="427"/>
      <c r="R10" s="351"/>
      <c r="S10" s="351"/>
      <c r="T10" s="351"/>
      <c r="U10" s="353"/>
      <c r="V10" s="354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</row>
    <row r="11" spans="2:84" ht="12.75" customHeight="1">
      <c r="B11" s="441" t="s">
        <v>49</v>
      </c>
      <c r="C11" s="504" t="s">
        <v>160</v>
      </c>
      <c r="D11" s="505"/>
      <c r="E11" s="526">
        <f aca="true" t="shared" si="0" ref="E11:E16">SUM(G11,J11,M11,P11,S11,V11)</f>
        <v>54302406</v>
      </c>
      <c r="F11" s="351">
        <v>51069521</v>
      </c>
      <c r="G11" s="351">
        <v>54302406</v>
      </c>
      <c r="H11" s="427">
        <v>54302406</v>
      </c>
      <c r="I11" s="537"/>
      <c r="J11" s="351"/>
      <c r="K11" s="427"/>
      <c r="L11" s="351"/>
      <c r="M11" s="351"/>
      <c r="N11" s="427"/>
      <c r="O11" s="351"/>
      <c r="P11" s="351"/>
      <c r="Q11" s="427"/>
      <c r="R11" s="351"/>
      <c r="S11" s="351"/>
      <c r="T11" s="351"/>
      <c r="U11" s="353"/>
      <c r="V11" s="354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</row>
    <row r="12" spans="2:84" ht="12.75" customHeight="1">
      <c r="B12" s="441" t="s">
        <v>50</v>
      </c>
      <c r="C12" s="504" t="s">
        <v>161</v>
      </c>
      <c r="D12" s="505"/>
      <c r="E12" s="526">
        <f t="shared" si="0"/>
        <v>105300642</v>
      </c>
      <c r="F12" s="351">
        <v>91025269</v>
      </c>
      <c r="G12" s="351">
        <v>105300642</v>
      </c>
      <c r="H12" s="427">
        <v>105300642</v>
      </c>
      <c r="I12" s="537"/>
      <c r="J12" s="351"/>
      <c r="K12" s="427"/>
      <c r="L12" s="351"/>
      <c r="M12" s="351"/>
      <c r="N12" s="427"/>
      <c r="O12" s="351"/>
      <c r="P12" s="351"/>
      <c r="Q12" s="427"/>
      <c r="R12" s="351"/>
      <c r="S12" s="351"/>
      <c r="T12" s="351"/>
      <c r="U12" s="353"/>
      <c r="V12" s="354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</row>
    <row r="13" spans="2:84" ht="12.75" customHeight="1">
      <c r="B13" s="441" t="s">
        <v>51</v>
      </c>
      <c r="C13" s="504" t="s">
        <v>162</v>
      </c>
      <c r="D13" s="505"/>
      <c r="E13" s="526">
        <f t="shared" si="0"/>
        <v>4603903</v>
      </c>
      <c r="F13" s="351">
        <v>3548820</v>
      </c>
      <c r="G13" s="351">
        <v>4603903</v>
      </c>
      <c r="H13" s="427">
        <v>4603903</v>
      </c>
      <c r="I13" s="537"/>
      <c r="J13" s="351"/>
      <c r="K13" s="427"/>
      <c r="L13" s="351"/>
      <c r="M13" s="351"/>
      <c r="N13" s="427"/>
      <c r="O13" s="351"/>
      <c r="P13" s="351"/>
      <c r="Q13" s="427"/>
      <c r="R13" s="351"/>
      <c r="S13" s="351"/>
      <c r="T13" s="351"/>
      <c r="U13" s="353"/>
      <c r="V13" s="354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</row>
    <row r="14" spans="2:84" ht="12.75" customHeight="1">
      <c r="B14" s="441" t="s">
        <v>52</v>
      </c>
      <c r="C14" s="504" t="s">
        <v>193</v>
      </c>
      <c r="D14" s="505"/>
      <c r="E14" s="526">
        <f t="shared" si="0"/>
        <v>10620929</v>
      </c>
      <c r="F14" s="351"/>
      <c r="G14" s="351">
        <v>10620929</v>
      </c>
      <c r="H14" s="427">
        <v>10620929</v>
      </c>
      <c r="I14" s="537"/>
      <c r="J14" s="351"/>
      <c r="K14" s="427"/>
      <c r="L14" s="351"/>
      <c r="M14" s="351"/>
      <c r="N14" s="427"/>
      <c r="O14" s="351"/>
      <c r="P14" s="351"/>
      <c r="Q14" s="427"/>
      <c r="R14" s="351"/>
      <c r="S14" s="351"/>
      <c r="T14" s="351"/>
      <c r="U14" s="353"/>
      <c r="V14" s="354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</row>
    <row r="15" spans="2:84" ht="12.75" customHeight="1">
      <c r="B15" s="441" t="s">
        <v>53</v>
      </c>
      <c r="C15" s="504" t="s">
        <v>194</v>
      </c>
      <c r="D15" s="505"/>
      <c r="E15" s="526">
        <f t="shared" si="0"/>
        <v>39433046</v>
      </c>
      <c r="F15" s="351">
        <v>6875000</v>
      </c>
      <c r="G15" s="351">
        <v>39433046</v>
      </c>
      <c r="H15" s="427">
        <v>39433046</v>
      </c>
      <c r="I15" s="537"/>
      <c r="J15" s="351"/>
      <c r="K15" s="427"/>
      <c r="L15" s="351"/>
      <c r="M15" s="351"/>
      <c r="N15" s="427"/>
      <c r="O15" s="351"/>
      <c r="P15" s="351"/>
      <c r="Q15" s="427"/>
      <c r="R15" s="351"/>
      <c r="S15" s="351"/>
      <c r="T15" s="351"/>
      <c r="U15" s="353"/>
      <c r="V15" s="354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</row>
    <row r="16" spans="2:84" s="360" customFormat="1" ht="12.75" customHeight="1">
      <c r="B16" s="500" t="s">
        <v>54</v>
      </c>
      <c r="C16" s="506" t="s">
        <v>421</v>
      </c>
      <c r="D16" s="507"/>
      <c r="E16" s="527">
        <f t="shared" si="0"/>
        <v>298231518</v>
      </c>
      <c r="F16" s="356">
        <f>SUM(F10:F15)</f>
        <v>235290066</v>
      </c>
      <c r="G16" s="356">
        <f>SUM(G10:G15)</f>
        <v>298231518</v>
      </c>
      <c r="H16" s="428">
        <f>SUM(H10:H15)</f>
        <v>298231518</v>
      </c>
      <c r="I16" s="538">
        <f aca="true" t="shared" si="1" ref="I16:T16">SUM(I10:I15)</f>
        <v>0</v>
      </c>
      <c r="J16" s="356">
        <f t="shared" si="1"/>
        <v>0</v>
      </c>
      <c r="K16" s="428">
        <f t="shared" si="1"/>
        <v>0</v>
      </c>
      <c r="L16" s="356">
        <f t="shared" si="1"/>
        <v>0</v>
      </c>
      <c r="M16" s="356">
        <f t="shared" si="1"/>
        <v>0</v>
      </c>
      <c r="N16" s="428">
        <f t="shared" si="1"/>
        <v>0</v>
      </c>
      <c r="O16" s="356">
        <f t="shared" si="1"/>
        <v>0</v>
      </c>
      <c r="P16" s="356">
        <f t="shared" si="1"/>
        <v>0</v>
      </c>
      <c r="Q16" s="428">
        <f t="shared" si="1"/>
        <v>0</v>
      </c>
      <c r="R16" s="356">
        <f t="shared" si="1"/>
        <v>0</v>
      </c>
      <c r="S16" s="356">
        <f t="shared" si="1"/>
        <v>0</v>
      </c>
      <c r="T16" s="356">
        <f t="shared" si="1"/>
        <v>0</v>
      </c>
      <c r="U16" s="357"/>
      <c r="V16" s="358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</row>
    <row r="17" spans="2:22" s="341" customFormat="1" ht="12.75" customHeight="1">
      <c r="B17" s="441">
        <v>9</v>
      </c>
      <c r="C17" s="508" t="s">
        <v>163</v>
      </c>
      <c r="D17" s="509"/>
      <c r="E17" s="528"/>
      <c r="F17" s="362"/>
      <c r="G17" s="362"/>
      <c r="H17" s="431"/>
      <c r="I17" s="539"/>
      <c r="J17" s="362"/>
      <c r="K17" s="431"/>
      <c r="L17" s="362"/>
      <c r="M17" s="362"/>
      <c r="N17" s="431"/>
      <c r="O17" s="362"/>
      <c r="P17" s="362"/>
      <c r="Q17" s="431"/>
      <c r="R17" s="362"/>
      <c r="S17" s="362"/>
      <c r="T17" s="362"/>
      <c r="U17" s="363"/>
      <c r="V17" s="364"/>
    </row>
    <row r="18" spans="2:22" s="341" customFormat="1" ht="12.75" customHeight="1">
      <c r="B18" s="441">
        <v>10</v>
      </c>
      <c r="C18" s="510" t="s">
        <v>604</v>
      </c>
      <c r="D18" s="505"/>
      <c r="E18" s="529">
        <f>G18+J18+M18+P18+S18</f>
        <v>1162000</v>
      </c>
      <c r="F18" s="416"/>
      <c r="G18" s="416">
        <v>1162000</v>
      </c>
      <c r="H18" s="433">
        <v>1162000</v>
      </c>
      <c r="I18" s="378"/>
      <c r="J18" s="175"/>
      <c r="K18" s="432"/>
      <c r="L18" s="175"/>
      <c r="M18" s="175"/>
      <c r="N18" s="432"/>
      <c r="O18" s="175"/>
      <c r="P18" s="175"/>
      <c r="Q18" s="432"/>
      <c r="R18" s="175"/>
      <c r="S18" s="175"/>
      <c r="T18" s="175"/>
      <c r="U18" s="363"/>
      <c r="V18" s="364"/>
    </row>
    <row r="19" spans="2:22" s="341" customFormat="1" ht="29.25" customHeight="1">
      <c r="B19" s="441">
        <v>11</v>
      </c>
      <c r="C19" s="511" t="s">
        <v>602</v>
      </c>
      <c r="D19" s="505"/>
      <c r="E19" s="529">
        <f>G19+J19+M19+P19+S19</f>
        <v>2083884</v>
      </c>
      <c r="F19" s="416"/>
      <c r="G19" s="416">
        <v>2083884</v>
      </c>
      <c r="H19" s="433">
        <v>2083884</v>
      </c>
      <c r="I19" s="378"/>
      <c r="J19" s="175"/>
      <c r="K19" s="432"/>
      <c r="L19" s="175"/>
      <c r="M19" s="175"/>
      <c r="N19" s="432"/>
      <c r="O19" s="175"/>
      <c r="P19" s="175"/>
      <c r="Q19" s="432"/>
      <c r="R19" s="175"/>
      <c r="S19" s="175"/>
      <c r="T19" s="175"/>
      <c r="U19" s="363"/>
      <c r="V19" s="364"/>
    </row>
    <row r="20" spans="2:84" ht="37.5" customHeight="1">
      <c r="B20" s="441">
        <v>12</v>
      </c>
      <c r="C20" s="512" t="s">
        <v>603</v>
      </c>
      <c r="D20" s="505"/>
      <c r="E20" s="529">
        <f>G20+J20+M20+P20+S20</f>
        <v>305376696</v>
      </c>
      <c r="F20" s="416"/>
      <c r="G20" s="416">
        <v>305376696</v>
      </c>
      <c r="H20" s="433">
        <v>296443114</v>
      </c>
      <c r="I20" s="378"/>
      <c r="J20" s="175"/>
      <c r="K20" s="432"/>
      <c r="L20" s="175"/>
      <c r="M20" s="175"/>
      <c r="N20" s="432"/>
      <c r="O20" s="175"/>
      <c r="P20" s="175"/>
      <c r="Q20" s="432"/>
      <c r="R20" s="175"/>
      <c r="S20" s="175"/>
      <c r="T20" s="175"/>
      <c r="U20" s="363"/>
      <c r="V20" s="364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</row>
    <row r="21" spans="2:84" ht="12.75" customHeight="1">
      <c r="B21" s="501">
        <v>13</v>
      </c>
      <c r="C21" s="513" t="s">
        <v>420</v>
      </c>
      <c r="D21" s="514"/>
      <c r="E21" s="530">
        <f>SUM(E18:E20)</f>
        <v>308622580</v>
      </c>
      <c r="F21" s="366">
        <f>SUM(F18:F20)</f>
        <v>0</v>
      </c>
      <c r="G21" s="366">
        <f aca="true" t="shared" si="2" ref="G21:T21">SUM(G18:G20)</f>
        <v>308622580</v>
      </c>
      <c r="H21" s="430">
        <f t="shared" si="2"/>
        <v>299688998</v>
      </c>
      <c r="I21" s="540">
        <f t="shared" si="2"/>
        <v>0</v>
      </c>
      <c r="J21" s="366">
        <f t="shared" si="2"/>
        <v>0</v>
      </c>
      <c r="K21" s="430">
        <f t="shared" si="2"/>
        <v>0</v>
      </c>
      <c r="L21" s="366">
        <f t="shared" si="2"/>
        <v>0</v>
      </c>
      <c r="M21" s="366">
        <f t="shared" si="2"/>
        <v>0</v>
      </c>
      <c r="N21" s="430">
        <f t="shared" si="2"/>
        <v>0</v>
      </c>
      <c r="O21" s="366">
        <f t="shared" si="2"/>
        <v>0</v>
      </c>
      <c r="P21" s="366">
        <f t="shared" si="2"/>
        <v>0</v>
      </c>
      <c r="Q21" s="430">
        <f t="shared" si="2"/>
        <v>0</v>
      </c>
      <c r="R21" s="366">
        <f t="shared" si="2"/>
        <v>0</v>
      </c>
      <c r="S21" s="366">
        <f t="shared" si="2"/>
        <v>0</v>
      </c>
      <c r="T21" s="366">
        <f t="shared" si="2"/>
        <v>0</v>
      </c>
      <c r="U21" s="363"/>
      <c r="V21" s="364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</row>
    <row r="22" spans="2:22" s="341" customFormat="1" ht="12.75" customHeight="1">
      <c r="B22" s="441">
        <v>14</v>
      </c>
      <c r="C22" s="515" t="s">
        <v>164</v>
      </c>
      <c r="D22" s="505"/>
      <c r="E22" s="526"/>
      <c r="F22" s="351"/>
      <c r="G22" s="351"/>
      <c r="H22" s="427"/>
      <c r="I22" s="537"/>
      <c r="J22" s="351"/>
      <c r="K22" s="427"/>
      <c r="L22" s="351"/>
      <c r="M22" s="351"/>
      <c r="N22" s="427"/>
      <c r="O22" s="351"/>
      <c r="P22" s="351"/>
      <c r="Q22" s="427"/>
      <c r="R22" s="351"/>
      <c r="S22" s="351"/>
      <c r="T22" s="351"/>
      <c r="U22" s="353"/>
      <c r="V22" s="354"/>
    </row>
    <row r="23" spans="2:84" ht="12.75" customHeight="1">
      <c r="B23" s="441">
        <v>15</v>
      </c>
      <c r="C23" s="504" t="s">
        <v>195</v>
      </c>
      <c r="D23" s="505"/>
      <c r="E23" s="526">
        <f aca="true" t="shared" si="3" ref="E23:E28">SUM(G23,J23,M23,P23,S23,V23)</f>
        <v>6128700</v>
      </c>
      <c r="F23" s="351">
        <v>5960000</v>
      </c>
      <c r="G23" s="351">
        <v>6128700</v>
      </c>
      <c r="H23" s="427">
        <v>6128700</v>
      </c>
      <c r="I23" s="537"/>
      <c r="J23" s="351"/>
      <c r="K23" s="427"/>
      <c r="L23" s="351"/>
      <c r="M23" s="351"/>
      <c r="N23" s="427"/>
      <c r="O23" s="351"/>
      <c r="P23" s="351"/>
      <c r="Q23" s="427"/>
      <c r="R23" s="351"/>
      <c r="S23" s="351"/>
      <c r="T23" s="351"/>
      <c r="U23" s="353"/>
      <c r="V23" s="354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</row>
    <row r="24" spans="2:84" ht="12.75" customHeight="1">
      <c r="B24" s="441">
        <v>16</v>
      </c>
      <c r="C24" s="504" t="s">
        <v>165</v>
      </c>
      <c r="D24" s="505"/>
      <c r="E24" s="526">
        <f t="shared" si="3"/>
        <v>36795</v>
      </c>
      <c r="F24" s="351">
        <v>40000</v>
      </c>
      <c r="G24" s="351">
        <v>36795</v>
      </c>
      <c r="H24" s="427">
        <v>36795</v>
      </c>
      <c r="I24" s="537"/>
      <c r="J24" s="351"/>
      <c r="K24" s="427"/>
      <c r="L24" s="351"/>
      <c r="M24" s="351"/>
      <c r="N24" s="427"/>
      <c r="O24" s="351"/>
      <c r="P24" s="351"/>
      <c r="Q24" s="427"/>
      <c r="R24" s="351"/>
      <c r="S24" s="351"/>
      <c r="T24" s="351"/>
      <c r="U24" s="353"/>
      <c r="V24" s="354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</row>
    <row r="25" spans="2:84" ht="12.75" customHeight="1">
      <c r="B25" s="441">
        <v>17</v>
      </c>
      <c r="C25" s="504" t="s">
        <v>78</v>
      </c>
      <c r="D25" s="505"/>
      <c r="E25" s="526">
        <f t="shared" si="3"/>
        <v>83381264</v>
      </c>
      <c r="F25" s="351">
        <v>62000000</v>
      </c>
      <c r="G25" s="351">
        <v>83381264</v>
      </c>
      <c r="H25" s="427">
        <v>83368464</v>
      </c>
      <c r="I25" s="537"/>
      <c r="J25" s="351"/>
      <c r="K25" s="427"/>
      <c r="L25" s="351"/>
      <c r="M25" s="351"/>
      <c r="N25" s="427"/>
      <c r="O25" s="351"/>
      <c r="P25" s="351"/>
      <c r="Q25" s="427"/>
      <c r="R25" s="351"/>
      <c r="S25" s="351"/>
      <c r="T25" s="351"/>
      <c r="U25" s="353"/>
      <c r="V25" s="354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</row>
    <row r="26" spans="2:84" ht="12.75" customHeight="1">
      <c r="B26" s="441">
        <v>18</v>
      </c>
      <c r="C26" s="504" t="s">
        <v>196</v>
      </c>
      <c r="D26" s="505"/>
      <c r="E26" s="526">
        <f t="shared" si="3"/>
        <v>37000</v>
      </c>
      <c r="F26" s="351">
        <v>35000</v>
      </c>
      <c r="G26" s="351">
        <v>37000</v>
      </c>
      <c r="H26" s="427">
        <v>37000</v>
      </c>
      <c r="I26" s="537"/>
      <c r="J26" s="351"/>
      <c r="K26" s="427"/>
      <c r="L26" s="351"/>
      <c r="M26" s="351"/>
      <c r="N26" s="427"/>
      <c r="O26" s="351"/>
      <c r="P26" s="351"/>
      <c r="Q26" s="427"/>
      <c r="R26" s="351"/>
      <c r="S26" s="351"/>
      <c r="T26" s="351"/>
      <c r="U26" s="353"/>
      <c r="V26" s="354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</row>
    <row r="27" spans="2:84" ht="12.75" customHeight="1">
      <c r="B27" s="441">
        <v>19</v>
      </c>
      <c r="C27" s="504" t="s">
        <v>166</v>
      </c>
      <c r="D27" s="505"/>
      <c r="E27" s="526">
        <f t="shared" si="3"/>
        <v>10380441</v>
      </c>
      <c r="F27" s="351">
        <v>9500000</v>
      </c>
      <c r="G27" s="351">
        <v>10380441</v>
      </c>
      <c r="H27" s="427">
        <v>10380441</v>
      </c>
      <c r="I27" s="537"/>
      <c r="J27" s="351"/>
      <c r="K27" s="427"/>
      <c r="L27" s="351"/>
      <c r="M27" s="351"/>
      <c r="N27" s="427"/>
      <c r="O27" s="351"/>
      <c r="P27" s="351"/>
      <c r="Q27" s="427"/>
      <c r="R27" s="351"/>
      <c r="S27" s="351"/>
      <c r="T27" s="351"/>
      <c r="U27" s="353"/>
      <c r="V27" s="354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</row>
    <row r="28" spans="2:84" ht="12.75" customHeight="1">
      <c r="B28" s="441">
        <v>20</v>
      </c>
      <c r="C28" s="504" t="s">
        <v>167</v>
      </c>
      <c r="D28" s="505"/>
      <c r="E28" s="526">
        <f t="shared" si="3"/>
        <v>237062</v>
      </c>
      <c r="F28" s="351">
        <v>120000</v>
      </c>
      <c r="G28" s="351">
        <v>237062</v>
      </c>
      <c r="H28" s="427">
        <v>237062</v>
      </c>
      <c r="I28" s="537"/>
      <c r="J28" s="351"/>
      <c r="K28" s="427"/>
      <c r="L28" s="351"/>
      <c r="M28" s="351"/>
      <c r="N28" s="427"/>
      <c r="O28" s="351"/>
      <c r="P28" s="351"/>
      <c r="Q28" s="427"/>
      <c r="R28" s="351"/>
      <c r="S28" s="351"/>
      <c r="T28" s="351"/>
      <c r="U28" s="353"/>
      <c r="V28" s="354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</row>
    <row r="29" spans="2:84" s="360" customFormat="1" ht="12.75" customHeight="1">
      <c r="B29" s="500">
        <v>21</v>
      </c>
      <c r="C29" s="506" t="s">
        <v>422</v>
      </c>
      <c r="D29" s="507"/>
      <c r="E29" s="527">
        <f>SUM(G29,J29,M29,P29,S29,V29)</f>
        <v>100201262</v>
      </c>
      <c r="F29" s="356">
        <f>SUM(F23:F28)</f>
        <v>77655000</v>
      </c>
      <c r="G29" s="356">
        <f>SUM(G23:G28)</f>
        <v>100201262</v>
      </c>
      <c r="H29" s="428">
        <f>SUM(H23:H28)</f>
        <v>100188462</v>
      </c>
      <c r="I29" s="538">
        <f aca="true" t="shared" si="4" ref="I29:T29">SUM(I23:I28)</f>
        <v>0</v>
      </c>
      <c r="J29" s="356">
        <f t="shared" si="4"/>
        <v>0</v>
      </c>
      <c r="K29" s="428">
        <f t="shared" si="4"/>
        <v>0</v>
      </c>
      <c r="L29" s="356">
        <f t="shared" si="4"/>
        <v>0</v>
      </c>
      <c r="M29" s="356">
        <f t="shared" si="4"/>
        <v>0</v>
      </c>
      <c r="N29" s="428">
        <f t="shared" si="4"/>
        <v>0</v>
      </c>
      <c r="O29" s="356">
        <f t="shared" si="4"/>
        <v>0</v>
      </c>
      <c r="P29" s="356">
        <f t="shared" si="4"/>
        <v>0</v>
      </c>
      <c r="Q29" s="428">
        <f t="shared" si="4"/>
        <v>0</v>
      </c>
      <c r="R29" s="356">
        <f t="shared" si="4"/>
        <v>0</v>
      </c>
      <c r="S29" s="356">
        <f t="shared" si="4"/>
        <v>0</v>
      </c>
      <c r="T29" s="356">
        <f t="shared" si="4"/>
        <v>0</v>
      </c>
      <c r="U29" s="357"/>
      <c r="V29" s="358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359"/>
      <c r="BP29" s="359"/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59"/>
      <c r="CC29" s="359"/>
      <c r="CD29" s="359"/>
      <c r="CE29" s="359"/>
      <c r="CF29" s="359"/>
    </row>
    <row r="30" spans="2:22" s="341" customFormat="1" ht="12.75" customHeight="1">
      <c r="B30" s="441">
        <v>22</v>
      </c>
      <c r="C30" s="515" t="s">
        <v>168</v>
      </c>
      <c r="D30" s="505"/>
      <c r="E30" s="526"/>
      <c r="F30" s="351"/>
      <c r="G30" s="351"/>
      <c r="H30" s="427"/>
      <c r="I30" s="537"/>
      <c r="J30" s="351"/>
      <c r="K30" s="427"/>
      <c r="L30" s="351"/>
      <c r="M30" s="351"/>
      <c r="N30" s="427"/>
      <c r="O30" s="351"/>
      <c r="P30" s="351"/>
      <c r="Q30" s="427"/>
      <c r="R30" s="351"/>
      <c r="S30" s="351"/>
      <c r="T30" s="351"/>
      <c r="U30" s="353"/>
      <c r="V30" s="354"/>
    </row>
    <row r="31" spans="2:84" ht="12.75" customHeight="1">
      <c r="B31" s="441">
        <v>23</v>
      </c>
      <c r="C31" s="504" t="s">
        <v>169</v>
      </c>
      <c r="D31" s="505"/>
      <c r="E31" s="526">
        <f aca="true" t="shared" si="5" ref="E31:E37">SUM(G31,J31,M31,P31,S31,V31)</f>
        <v>0</v>
      </c>
      <c r="F31" s="351"/>
      <c r="G31" s="351"/>
      <c r="H31" s="427"/>
      <c r="I31" s="537"/>
      <c r="J31" s="351"/>
      <c r="K31" s="427"/>
      <c r="L31" s="351"/>
      <c r="M31" s="351"/>
      <c r="N31" s="427"/>
      <c r="O31" s="351"/>
      <c r="P31" s="351"/>
      <c r="Q31" s="427"/>
      <c r="R31" s="351"/>
      <c r="S31" s="351"/>
      <c r="T31" s="351"/>
      <c r="U31" s="353"/>
      <c r="V31" s="354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</row>
    <row r="32" spans="2:84" ht="12.75" customHeight="1">
      <c r="B32" s="441">
        <v>24</v>
      </c>
      <c r="C32" s="504" t="s">
        <v>170</v>
      </c>
      <c r="D32" s="505"/>
      <c r="E32" s="526">
        <f>SUM(G32,J32,M32,P32,S32)</f>
        <v>6741294</v>
      </c>
      <c r="F32" s="351">
        <v>5900000</v>
      </c>
      <c r="G32" s="351">
        <v>2172476</v>
      </c>
      <c r="H32" s="427">
        <v>552273</v>
      </c>
      <c r="I32" s="537">
        <v>52000</v>
      </c>
      <c r="J32" s="351">
        <v>54300</v>
      </c>
      <c r="K32" s="427">
        <v>54300</v>
      </c>
      <c r="L32" s="351">
        <v>4460000</v>
      </c>
      <c r="M32" s="351">
        <v>3470606</v>
      </c>
      <c r="N32" s="427">
        <v>3470606</v>
      </c>
      <c r="O32" s="351">
        <v>1500000</v>
      </c>
      <c r="P32" s="351">
        <v>1043912</v>
      </c>
      <c r="Q32" s="427">
        <v>998912</v>
      </c>
      <c r="R32" s="351"/>
      <c r="S32" s="351"/>
      <c r="T32" s="351"/>
      <c r="U32" s="353"/>
      <c r="V32" s="354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</row>
    <row r="33" spans="2:84" ht="12.75" customHeight="1">
      <c r="B33" s="441">
        <v>25</v>
      </c>
      <c r="C33" s="504" t="s">
        <v>171</v>
      </c>
      <c r="D33" s="505"/>
      <c r="E33" s="526">
        <f t="shared" si="5"/>
        <v>1529459</v>
      </c>
      <c r="F33" s="351">
        <v>1400000</v>
      </c>
      <c r="G33" s="351">
        <v>1400000</v>
      </c>
      <c r="H33" s="427">
        <v>859685</v>
      </c>
      <c r="I33" s="537"/>
      <c r="J33" s="351">
        <v>129459</v>
      </c>
      <c r="K33" s="427">
        <v>129459</v>
      </c>
      <c r="L33" s="351"/>
      <c r="M33" s="351"/>
      <c r="N33" s="427"/>
      <c r="O33" s="351"/>
      <c r="P33" s="351"/>
      <c r="Q33" s="427"/>
      <c r="R33" s="351"/>
      <c r="S33" s="351"/>
      <c r="T33" s="351"/>
      <c r="U33" s="353"/>
      <c r="V33" s="354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</row>
    <row r="34" spans="2:84" ht="12.75" customHeight="1">
      <c r="B34" s="441">
        <v>26</v>
      </c>
      <c r="C34" s="504" t="s">
        <v>412</v>
      </c>
      <c r="D34" s="505"/>
      <c r="E34" s="526">
        <f t="shared" si="5"/>
        <v>6861772</v>
      </c>
      <c r="F34" s="351">
        <v>3406000</v>
      </c>
      <c r="G34" s="351">
        <v>5580446</v>
      </c>
      <c r="H34" s="427">
        <v>5580446</v>
      </c>
      <c r="I34" s="537"/>
      <c r="J34" s="351">
        <v>95000</v>
      </c>
      <c r="K34" s="427">
        <v>95000</v>
      </c>
      <c r="L34" s="351"/>
      <c r="M34" s="351">
        <v>70000</v>
      </c>
      <c r="N34" s="427">
        <v>70000</v>
      </c>
      <c r="O34" s="351"/>
      <c r="P34" s="351">
        <v>1116326</v>
      </c>
      <c r="Q34" s="427">
        <v>1106326</v>
      </c>
      <c r="R34" s="351"/>
      <c r="S34" s="351"/>
      <c r="T34" s="351"/>
      <c r="U34" s="353"/>
      <c r="V34" s="354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</row>
    <row r="35" spans="2:84" ht="12.75" customHeight="1">
      <c r="B35" s="441">
        <v>27</v>
      </c>
      <c r="C35" s="504" t="s">
        <v>79</v>
      </c>
      <c r="D35" s="505"/>
      <c r="E35" s="526">
        <f t="shared" si="5"/>
        <v>11188</v>
      </c>
      <c r="F35" s="351"/>
      <c r="G35" s="351">
        <v>11176</v>
      </c>
      <c r="H35" s="427">
        <v>11176</v>
      </c>
      <c r="I35" s="537"/>
      <c r="J35" s="351">
        <v>3</v>
      </c>
      <c r="K35" s="427">
        <v>3</v>
      </c>
      <c r="L35" s="351"/>
      <c r="M35" s="351">
        <v>4</v>
      </c>
      <c r="N35" s="427">
        <v>4</v>
      </c>
      <c r="O35" s="351"/>
      <c r="P35" s="351">
        <v>2</v>
      </c>
      <c r="Q35" s="427">
        <v>2</v>
      </c>
      <c r="R35" s="351"/>
      <c r="S35" s="351">
        <v>3</v>
      </c>
      <c r="T35" s="351">
        <v>3</v>
      </c>
      <c r="U35" s="353"/>
      <c r="V35" s="354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</row>
    <row r="36" spans="2:84" ht="12.75" customHeight="1">
      <c r="B36" s="441">
        <v>28</v>
      </c>
      <c r="C36" s="504" t="s">
        <v>414</v>
      </c>
      <c r="D36" s="505"/>
      <c r="E36" s="526">
        <f t="shared" si="5"/>
        <v>296958</v>
      </c>
      <c r="F36" s="351"/>
      <c r="G36" s="351">
        <v>296958</v>
      </c>
      <c r="H36" s="427">
        <v>296958</v>
      </c>
      <c r="I36" s="537"/>
      <c r="J36" s="351"/>
      <c r="K36" s="427"/>
      <c r="L36" s="351"/>
      <c r="M36" s="351"/>
      <c r="N36" s="427"/>
      <c r="O36" s="351"/>
      <c r="P36" s="351"/>
      <c r="Q36" s="427"/>
      <c r="R36" s="351"/>
      <c r="S36" s="351"/>
      <c r="T36" s="351"/>
      <c r="U36" s="353"/>
      <c r="V36" s="354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</row>
    <row r="37" spans="2:84" ht="12.75" customHeight="1">
      <c r="B37" s="441">
        <v>29</v>
      </c>
      <c r="C37" s="510" t="s">
        <v>606</v>
      </c>
      <c r="D37" s="505"/>
      <c r="E37" s="526">
        <f t="shared" si="5"/>
        <v>4154258</v>
      </c>
      <c r="F37" s="351"/>
      <c r="G37" s="351">
        <v>3654405</v>
      </c>
      <c r="H37" s="427">
        <v>3654405</v>
      </c>
      <c r="I37" s="537"/>
      <c r="J37" s="351">
        <v>436376</v>
      </c>
      <c r="K37" s="427">
        <v>436376</v>
      </c>
      <c r="L37" s="351"/>
      <c r="M37" s="351">
        <v>61</v>
      </c>
      <c r="N37" s="427">
        <v>61</v>
      </c>
      <c r="O37" s="351"/>
      <c r="P37" s="351">
        <v>41081</v>
      </c>
      <c r="Q37" s="427">
        <v>41081</v>
      </c>
      <c r="R37" s="351"/>
      <c r="S37" s="351">
        <v>22335</v>
      </c>
      <c r="T37" s="351">
        <v>22335</v>
      </c>
      <c r="U37" s="353"/>
      <c r="V37" s="354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</row>
    <row r="38" spans="2:84" ht="12.75" customHeight="1">
      <c r="B38" s="441">
        <v>30</v>
      </c>
      <c r="C38" s="504" t="s">
        <v>172</v>
      </c>
      <c r="D38" s="505"/>
      <c r="E38" s="526">
        <f>SUM(G38,J38,M38,P38,S38,V38)</f>
        <v>18760389</v>
      </c>
      <c r="F38" s="351"/>
      <c r="G38" s="351"/>
      <c r="H38" s="427"/>
      <c r="I38" s="537"/>
      <c r="J38" s="351"/>
      <c r="K38" s="427"/>
      <c r="L38" s="351">
        <v>19520000</v>
      </c>
      <c r="M38" s="351">
        <v>18760389</v>
      </c>
      <c r="N38" s="427">
        <v>18760389</v>
      </c>
      <c r="O38" s="351"/>
      <c r="P38" s="351"/>
      <c r="Q38" s="427"/>
      <c r="R38" s="351"/>
      <c r="S38" s="351"/>
      <c r="T38" s="351"/>
      <c r="U38" s="353"/>
      <c r="V38" s="354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</row>
    <row r="39" spans="2:84" ht="12.75" customHeight="1">
      <c r="B39" s="441">
        <v>31</v>
      </c>
      <c r="C39" s="510" t="s">
        <v>173</v>
      </c>
      <c r="D39" s="505"/>
      <c r="E39" s="526"/>
      <c r="F39" s="351"/>
      <c r="G39" s="351"/>
      <c r="H39" s="427"/>
      <c r="I39" s="537"/>
      <c r="J39" s="351"/>
      <c r="K39" s="427"/>
      <c r="L39" s="351">
        <v>6449100</v>
      </c>
      <c r="M39" s="351">
        <v>6002371</v>
      </c>
      <c r="N39" s="427">
        <v>6002371</v>
      </c>
      <c r="O39" s="351"/>
      <c r="P39" s="351"/>
      <c r="Q39" s="427"/>
      <c r="R39" s="351"/>
      <c r="S39" s="351"/>
      <c r="T39" s="351"/>
      <c r="U39" s="353"/>
      <c r="V39" s="354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  <c r="BO39" s="341"/>
      <c r="BP39" s="341"/>
      <c r="BQ39" s="341"/>
      <c r="BR39" s="341"/>
      <c r="BS39" s="341"/>
      <c r="BT39" s="341"/>
      <c r="BU39" s="341"/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</row>
    <row r="40" spans="2:84" ht="12.75" customHeight="1">
      <c r="B40" s="441">
        <v>32</v>
      </c>
      <c r="C40" s="504" t="s">
        <v>199</v>
      </c>
      <c r="D40" s="505"/>
      <c r="E40" s="526">
        <f>SUM(G40,J40,M40,P40,S40)</f>
        <v>457509</v>
      </c>
      <c r="F40" s="351"/>
      <c r="G40" s="351">
        <v>336529</v>
      </c>
      <c r="H40" s="427">
        <v>336529</v>
      </c>
      <c r="I40" s="537"/>
      <c r="J40" s="351">
        <v>105147</v>
      </c>
      <c r="K40" s="427">
        <v>105147</v>
      </c>
      <c r="L40" s="351"/>
      <c r="M40" s="351"/>
      <c r="N40" s="427"/>
      <c r="O40" s="351"/>
      <c r="P40" s="351">
        <v>9805</v>
      </c>
      <c r="Q40" s="427">
        <v>9805</v>
      </c>
      <c r="R40" s="351"/>
      <c r="S40" s="351">
        <v>6028</v>
      </c>
      <c r="T40" s="351">
        <v>6028</v>
      </c>
      <c r="U40" s="353"/>
      <c r="V40" s="354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</row>
    <row r="41" spans="2:84" ht="12.75" customHeight="1">
      <c r="B41" s="441">
        <v>33</v>
      </c>
      <c r="C41" s="504" t="s">
        <v>174</v>
      </c>
      <c r="D41" s="505"/>
      <c r="E41" s="526"/>
      <c r="F41" s="351"/>
      <c r="G41" s="351"/>
      <c r="H41" s="427"/>
      <c r="I41" s="537"/>
      <c r="J41" s="351"/>
      <c r="K41" s="427"/>
      <c r="L41" s="351"/>
      <c r="M41" s="351"/>
      <c r="N41" s="427"/>
      <c r="O41" s="351"/>
      <c r="P41" s="351"/>
      <c r="Q41" s="427"/>
      <c r="R41" s="351"/>
      <c r="S41" s="351"/>
      <c r="T41" s="351"/>
      <c r="U41" s="353"/>
      <c r="V41" s="354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</row>
    <row r="42" spans="2:84" s="360" customFormat="1" ht="12.75" customHeight="1">
      <c r="B42" s="500">
        <v>34</v>
      </c>
      <c r="C42" s="506" t="s">
        <v>423</v>
      </c>
      <c r="D42" s="507"/>
      <c r="E42" s="527">
        <f>SUM(E31:E41)</f>
        <v>38812827</v>
      </c>
      <c r="F42" s="356">
        <f aca="true" t="shared" si="6" ref="F42:L42">SUM(F31:F40)</f>
        <v>10706000</v>
      </c>
      <c r="G42" s="356">
        <f t="shared" si="6"/>
        <v>13451990</v>
      </c>
      <c r="H42" s="428">
        <f t="shared" si="6"/>
        <v>11291472</v>
      </c>
      <c r="I42" s="538">
        <f t="shared" si="6"/>
        <v>52000</v>
      </c>
      <c r="J42" s="356">
        <f t="shared" si="6"/>
        <v>820285</v>
      </c>
      <c r="K42" s="428">
        <f t="shared" si="6"/>
        <v>820285</v>
      </c>
      <c r="L42" s="356">
        <f t="shared" si="6"/>
        <v>30429100</v>
      </c>
      <c r="M42" s="356">
        <f aca="true" t="shared" si="7" ref="M42:R42">SUM(M31:M41)</f>
        <v>28303431</v>
      </c>
      <c r="N42" s="428">
        <f t="shared" si="7"/>
        <v>28303431</v>
      </c>
      <c r="O42" s="356">
        <f t="shared" si="7"/>
        <v>1500000</v>
      </c>
      <c r="P42" s="356">
        <f t="shared" si="7"/>
        <v>2211126</v>
      </c>
      <c r="Q42" s="428">
        <f t="shared" si="7"/>
        <v>2156126</v>
      </c>
      <c r="R42" s="356">
        <f t="shared" si="7"/>
        <v>0</v>
      </c>
      <c r="S42" s="356">
        <f>SUM(S31:S40)</f>
        <v>28366</v>
      </c>
      <c r="T42" s="356">
        <f>SUM(T31:T40)</f>
        <v>28366</v>
      </c>
      <c r="U42" s="357"/>
      <c r="V42" s="358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</row>
    <row r="43" spans="2:22" s="341" customFormat="1" ht="12.75" customHeight="1">
      <c r="B43" s="441">
        <v>35</v>
      </c>
      <c r="C43" s="508" t="s">
        <v>175</v>
      </c>
      <c r="D43" s="516"/>
      <c r="E43" s="528"/>
      <c r="F43" s="362"/>
      <c r="G43" s="362"/>
      <c r="H43" s="431"/>
      <c r="I43" s="539"/>
      <c r="J43" s="362"/>
      <c r="K43" s="431"/>
      <c r="L43" s="362"/>
      <c r="M43" s="362"/>
      <c r="N43" s="431"/>
      <c r="O43" s="362"/>
      <c r="P43" s="362"/>
      <c r="Q43" s="431"/>
      <c r="R43" s="362"/>
      <c r="S43" s="362"/>
      <c r="T43" s="362"/>
      <c r="U43" s="363"/>
      <c r="V43" s="364"/>
    </row>
    <row r="44" spans="2:84" ht="12.75" customHeight="1">
      <c r="B44" s="441">
        <v>36</v>
      </c>
      <c r="C44" s="504" t="s">
        <v>415</v>
      </c>
      <c r="D44" s="505"/>
      <c r="E44" s="526">
        <f>G44+M44+J44+P44+S44</f>
        <v>0</v>
      </c>
      <c r="F44" s="351"/>
      <c r="G44" s="351"/>
      <c r="H44" s="427"/>
      <c r="I44" s="537"/>
      <c r="J44" s="351"/>
      <c r="K44" s="427"/>
      <c r="L44" s="351"/>
      <c r="M44" s="351"/>
      <c r="N44" s="427"/>
      <c r="O44" s="351"/>
      <c r="P44" s="351"/>
      <c r="Q44" s="427"/>
      <c r="R44" s="351"/>
      <c r="S44" s="351"/>
      <c r="T44" s="351"/>
      <c r="U44" s="353"/>
      <c r="V44" s="354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</row>
    <row r="45" spans="2:84" ht="12.75" customHeight="1">
      <c r="B45" s="441">
        <v>37</v>
      </c>
      <c r="C45" s="504" t="s">
        <v>416</v>
      </c>
      <c r="D45" s="505"/>
      <c r="E45" s="526">
        <f>G45+M45+J45+P45+S45</f>
        <v>0</v>
      </c>
      <c r="F45" s="351"/>
      <c r="G45" s="351"/>
      <c r="H45" s="427"/>
      <c r="I45" s="537"/>
      <c r="J45" s="351"/>
      <c r="K45" s="427"/>
      <c r="L45" s="351"/>
      <c r="M45" s="351"/>
      <c r="N45" s="427"/>
      <c r="O45" s="351"/>
      <c r="P45" s="351"/>
      <c r="Q45" s="427"/>
      <c r="R45" s="351"/>
      <c r="S45" s="351"/>
      <c r="T45" s="351"/>
      <c r="U45" s="353"/>
      <c r="V45" s="354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</row>
    <row r="46" spans="1:84" s="368" customFormat="1" ht="12.75" customHeight="1">
      <c r="A46" s="367"/>
      <c r="B46" s="500">
        <v>38</v>
      </c>
      <c r="C46" s="506" t="s">
        <v>424</v>
      </c>
      <c r="D46" s="517"/>
      <c r="E46" s="531">
        <f>SUM(E44:E45)</f>
        <v>0</v>
      </c>
      <c r="F46" s="369">
        <f aca="true" t="shared" si="8" ref="F46:T46">SUM(F44:F45)</f>
        <v>0</v>
      </c>
      <c r="G46" s="369">
        <f t="shared" si="8"/>
        <v>0</v>
      </c>
      <c r="H46" s="535">
        <f t="shared" si="8"/>
        <v>0</v>
      </c>
      <c r="I46" s="541">
        <f t="shared" si="8"/>
        <v>0</v>
      </c>
      <c r="J46" s="369">
        <f t="shared" si="8"/>
        <v>0</v>
      </c>
      <c r="K46" s="535">
        <f t="shared" si="8"/>
        <v>0</v>
      </c>
      <c r="L46" s="369">
        <f t="shared" si="8"/>
        <v>0</v>
      </c>
      <c r="M46" s="369">
        <f t="shared" si="8"/>
        <v>0</v>
      </c>
      <c r="N46" s="535">
        <f t="shared" si="8"/>
        <v>0</v>
      </c>
      <c r="O46" s="369">
        <f t="shared" si="8"/>
        <v>0</v>
      </c>
      <c r="P46" s="369">
        <f t="shared" si="8"/>
        <v>0</v>
      </c>
      <c r="Q46" s="535">
        <f t="shared" si="8"/>
        <v>0</v>
      </c>
      <c r="R46" s="369">
        <f t="shared" si="8"/>
        <v>0</v>
      </c>
      <c r="S46" s="369">
        <f t="shared" si="8"/>
        <v>0</v>
      </c>
      <c r="T46" s="369">
        <f t="shared" si="8"/>
        <v>0</v>
      </c>
      <c r="U46" s="370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  <c r="BG46" s="367"/>
      <c r="BH46" s="367"/>
      <c r="BI46" s="367"/>
      <c r="BJ46" s="367"/>
      <c r="BK46" s="367"/>
      <c r="BL46" s="367"/>
      <c r="BM46" s="367"/>
      <c r="BN46" s="367"/>
      <c r="BO46" s="367"/>
      <c r="BP46" s="367"/>
      <c r="BQ46" s="367"/>
      <c r="BR46" s="367"/>
      <c r="BS46" s="367"/>
      <c r="BT46" s="367"/>
      <c r="BU46" s="367"/>
      <c r="BV46" s="367"/>
      <c r="BW46" s="367"/>
      <c r="BX46" s="367"/>
      <c r="BY46" s="367"/>
      <c r="BZ46" s="367"/>
      <c r="CA46" s="367"/>
      <c r="CB46" s="367"/>
      <c r="CC46" s="367"/>
      <c r="CD46" s="367"/>
      <c r="CE46" s="367"/>
      <c r="CF46" s="367"/>
    </row>
    <row r="47" spans="2:22" s="341" customFormat="1" ht="12.75" customHeight="1">
      <c r="B47" s="441">
        <v>39</v>
      </c>
      <c r="C47" s="515" t="s">
        <v>176</v>
      </c>
      <c r="D47" s="518"/>
      <c r="E47" s="532"/>
      <c r="F47" s="175"/>
      <c r="G47" s="175"/>
      <c r="H47" s="432"/>
      <c r="I47" s="378"/>
      <c r="J47" s="175"/>
      <c r="K47" s="432"/>
      <c r="L47" s="175"/>
      <c r="M47" s="175"/>
      <c r="N47" s="432"/>
      <c r="O47" s="175"/>
      <c r="P47" s="175"/>
      <c r="Q47" s="432"/>
      <c r="R47" s="175"/>
      <c r="S47" s="175"/>
      <c r="T47" s="175"/>
      <c r="U47" s="363"/>
      <c r="V47" s="364"/>
    </row>
    <row r="48" spans="1:84" ht="12.75" customHeight="1">
      <c r="A48" s="341"/>
      <c r="B48" s="441">
        <v>40</v>
      </c>
      <c r="C48" s="504" t="s">
        <v>417</v>
      </c>
      <c r="D48" s="505"/>
      <c r="E48" s="526">
        <f>G48+J48+M48+P48+S48</f>
        <v>0</v>
      </c>
      <c r="F48" s="351">
        <v>250000</v>
      </c>
      <c r="G48" s="351"/>
      <c r="H48" s="427"/>
      <c r="I48" s="537"/>
      <c r="J48" s="351"/>
      <c r="K48" s="427"/>
      <c r="L48" s="351"/>
      <c r="M48" s="351"/>
      <c r="N48" s="427"/>
      <c r="O48" s="351"/>
      <c r="P48" s="351"/>
      <c r="Q48" s="427"/>
      <c r="R48" s="351"/>
      <c r="S48" s="351"/>
      <c r="T48" s="351"/>
      <c r="U48" s="353"/>
      <c r="V48" s="354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341"/>
      <c r="BK48" s="341"/>
      <c r="BL48" s="341"/>
      <c r="BM48" s="341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</row>
    <row r="49" spans="1:84" ht="27.75" customHeight="1">
      <c r="A49" s="341"/>
      <c r="B49" s="441">
        <v>41</v>
      </c>
      <c r="C49" s="519" t="s">
        <v>413</v>
      </c>
      <c r="D49" s="505"/>
      <c r="E49" s="526">
        <f>G49+J49+M49+P49+S49</f>
        <v>351069</v>
      </c>
      <c r="F49" s="351">
        <v>2083000</v>
      </c>
      <c r="G49" s="351">
        <v>351069</v>
      </c>
      <c r="H49" s="427">
        <v>142125</v>
      </c>
      <c r="I49" s="537"/>
      <c r="J49" s="351"/>
      <c r="K49" s="427"/>
      <c r="L49" s="351"/>
      <c r="M49" s="351"/>
      <c r="N49" s="427"/>
      <c r="O49" s="351"/>
      <c r="P49" s="351"/>
      <c r="Q49" s="427"/>
      <c r="R49" s="351"/>
      <c r="S49" s="351"/>
      <c r="T49" s="351"/>
      <c r="U49" s="353"/>
      <c r="V49" s="354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1"/>
      <c r="BT49" s="341"/>
      <c r="BU49" s="341"/>
      <c r="BV49" s="341"/>
      <c r="BW49" s="341"/>
      <c r="BX49" s="341"/>
      <c r="BY49" s="341"/>
      <c r="BZ49" s="341"/>
      <c r="CA49" s="341"/>
      <c r="CB49" s="341"/>
      <c r="CC49" s="341"/>
      <c r="CD49" s="341"/>
      <c r="CE49" s="341"/>
      <c r="CF49" s="341"/>
    </row>
    <row r="50" spans="1:84" s="368" customFormat="1" ht="16.5" customHeight="1">
      <c r="A50" s="367"/>
      <c r="B50" s="500">
        <v>42</v>
      </c>
      <c r="C50" s="506" t="s">
        <v>425</v>
      </c>
      <c r="D50" s="520"/>
      <c r="E50" s="527">
        <f>E48+E49</f>
        <v>351069</v>
      </c>
      <c r="F50" s="356">
        <f>SUM(F48:F49)</f>
        <v>2333000</v>
      </c>
      <c r="G50" s="356">
        <f>SUM(G48:G49)</f>
        <v>351069</v>
      </c>
      <c r="H50" s="428">
        <f>SUM(H48:H49)</f>
        <v>142125</v>
      </c>
      <c r="I50" s="538">
        <f aca="true" t="shared" si="9" ref="I50:T50">SUM(I48:I49)</f>
        <v>0</v>
      </c>
      <c r="J50" s="356">
        <f t="shared" si="9"/>
        <v>0</v>
      </c>
      <c r="K50" s="428">
        <f t="shared" si="9"/>
        <v>0</v>
      </c>
      <c r="L50" s="356">
        <f t="shared" si="9"/>
        <v>0</v>
      </c>
      <c r="M50" s="356">
        <f t="shared" si="9"/>
        <v>0</v>
      </c>
      <c r="N50" s="428">
        <f t="shared" si="9"/>
        <v>0</v>
      </c>
      <c r="O50" s="356">
        <f t="shared" si="9"/>
        <v>0</v>
      </c>
      <c r="P50" s="356">
        <f t="shared" si="9"/>
        <v>0</v>
      </c>
      <c r="Q50" s="428">
        <f t="shared" si="9"/>
        <v>0</v>
      </c>
      <c r="R50" s="356">
        <f t="shared" si="9"/>
        <v>0</v>
      </c>
      <c r="S50" s="356">
        <f t="shared" si="9"/>
        <v>0</v>
      </c>
      <c r="T50" s="356">
        <f t="shared" si="9"/>
        <v>0</v>
      </c>
      <c r="U50" s="371"/>
      <c r="V50" s="372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7"/>
      <c r="BQ50" s="367"/>
      <c r="BR50" s="367"/>
      <c r="BS50" s="367"/>
      <c r="BT50" s="367"/>
      <c r="BU50" s="367"/>
      <c r="BV50" s="367"/>
      <c r="BW50" s="367"/>
      <c r="BX50" s="367"/>
      <c r="BY50" s="367"/>
      <c r="BZ50" s="367"/>
      <c r="CA50" s="367"/>
      <c r="CB50" s="367"/>
      <c r="CC50" s="367"/>
      <c r="CD50" s="367"/>
      <c r="CE50" s="367"/>
      <c r="CF50" s="367"/>
    </row>
    <row r="51" spans="2:22" s="341" customFormat="1" ht="12.75" customHeight="1">
      <c r="B51" s="441">
        <v>43</v>
      </c>
      <c r="C51" s="515" t="s">
        <v>177</v>
      </c>
      <c r="D51" s="518"/>
      <c r="E51" s="532"/>
      <c r="F51" s="175"/>
      <c r="G51" s="175"/>
      <c r="H51" s="432"/>
      <c r="I51" s="378"/>
      <c r="J51" s="175"/>
      <c r="K51" s="432"/>
      <c r="L51" s="175"/>
      <c r="M51" s="175"/>
      <c r="N51" s="432"/>
      <c r="O51" s="175"/>
      <c r="P51" s="175"/>
      <c r="Q51" s="432"/>
      <c r="R51" s="175"/>
      <c r="S51" s="175"/>
      <c r="T51" s="175"/>
      <c r="U51" s="363"/>
      <c r="V51" s="364"/>
    </row>
    <row r="52" spans="2:22" s="341" customFormat="1" ht="12.75" customHeight="1">
      <c r="B52" s="441">
        <v>44</v>
      </c>
      <c r="C52" s="510" t="s">
        <v>605</v>
      </c>
      <c r="D52" s="521"/>
      <c r="E52" s="529">
        <f>G52+J52+M52+P52+S52</f>
        <v>0</v>
      </c>
      <c r="F52" s="416">
        <v>9084000</v>
      </c>
      <c r="G52" s="416"/>
      <c r="H52" s="433"/>
      <c r="I52" s="542"/>
      <c r="J52" s="416"/>
      <c r="K52" s="433"/>
      <c r="L52" s="416"/>
      <c r="M52" s="416"/>
      <c r="N52" s="433"/>
      <c r="O52" s="416"/>
      <c r="P52" s="416"/>
      <c r="Q52" s="433"/>
      <c r="R52" s="416"/>
      <c r="S52" s="416"/>
      <c r="T52" s="416"/>
      <c r="U52" s="353"/>
      <c r="V52" s="354"/>
    </row>
    <row r="53" spans="1:84" ht="28.5" customHeight="1">
      <c r="A53" s="341"/>
      <c r="B53" s="441">
        <v>45</v>
      </c>
      <c r="C53" s="519" t="s">
        <v>418</v>
      </c>
      <c r="D53" s="505"/>
      <c r="E53" s="526">
        <f>G53</f>
        <v>3674280</v>
      </c>
      <c r="F53" s="351">
        <v>2160000</v>
      </c>
      <c r="G53" s="351">
        <v>3674280</v>
      </c>
      <c r="H53" s="427">
        <v>2910789</v>
      </c>
      <c r="I53" s="537"/>
      <c r="J53" s="351"/>
      <c r="K53" s="427"/>
      <c r="L53" s="351"/>
      <c r="M53" s="351"/>
      <c r="N53" s="427"/>
      <c r="O53" s="351"/>
      <c r="P53" s="351"/>
      <c r="Q53" s="427"/>
      <c r="R53" s="351"/>
      <c r="S53" s="351"/>
      <c r="T53" s="351"/>
      <c r="U53" s="353"/>
      <c r="V53" s="354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</row>
    <row r="54" spans="1:84" s="368" customFormat="1" ht="12.75" customHeight="1">
      <c r="A54" s="367"/>
      <c r="B54" s="500">
        <v>46</v>
      </c>
      <c r="C54" s="506" t="s">
        <v>426</v>
      </c>
      <c r="D54" s="520"/>
      <c r="E54" s="527">
        <f aca="true" t="shared" si="10" ref="E54:T54">SUM(E52:E53)</f>
        <v>3674280</v>
      </c>
      <c r="F54" s="356">
        <f t="shared" si="10"/>
        <v>11244000</v>
      </c>
      <c r="G54" s="356">
        <f t="shared" si="10"/>
        <v>3674280</v>
      </c>
      <c r="H54" s="428">
        <f t="shared" si="10"/>
        <v>2910789</v>
      </c>
      <c r="I54" s="538">
        <f t="shared" si="10"/>
        <v>0</v>
      </c>
      <c r="J54" s="356">
        <f t="shared" si="10"/>
        <v>0</v>
      </c>
      <c r="K54" s="428">
        <f t="shared" si="10"/>
        <v>0</v>
      </c>
      <c r="L54" s="356">
        <f t="shared" si="10"/>
        <v>0</v>
      </c>
      <c r="M54" s="356">
        <f t="shared" si="10"/>
        <v>0</v>
      </c>
      <c r="N54" s="428">
        <f t="shared" si="10"/>
        <v>0</v>
      </c>
      <c r="O54" s="356">
        <f t="shared" si="10"/>
        <v>0</v>
      </c>
      <c r="P54" s="356">
        <f t="shared" si="10"/>
        <v>0</v>
      </c>
      <c r="Q54" s="428">
        <f t="shared" si="10"/>
        <v>0</v>
      </c>
      <c r="R54" s="356">
        <f t="shared" si="10"/>
        <v>0</v>
      </c>
      <c r="S54" s="356">
        <f t="shared" si="10"/>
        <v>0</v>
      </c>
      <c r="T54" s="356">
        <f t="shared" si="10"/>
        <v>0</v>
      </c>
      <c r="U54" s="371"/>
      <c r="V54" s="372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7"/>
      <c r="CA54" s="367"/>
      <c r="CB54" s="367"/>
      <c r="CC54" s="367"/>
      <c r="CD54" s="367"/>
      <c r="CE54" s="367"/>
      <c r="CF54" s="367"/>
    </row>
    <row r="55" spans="1:84" s="375" customFormat="1" ht="12.75" customHeight="1">
      <c r="A55" s="367"/>
      <c r="B55" s="500">
        <v>47</v>
      </c>
      <c r="C55" s="522" t="s">
        <v>178</v>
      </c>
      <c r="D55" s="523"/>
      <c r="E55" s="533">
        <f>SUM(G55,J55,M55,P55,S55,V55)</f>
        <v>410883600</v>
      </c>
      <c r="F55" s="374">
        <v>171450860</v>
      </c>
      <c r="G55" s="374">
        <v>183108279</v>
      </c>
      <c r="H55" s="435">
        <v>192159929</v>
      </c>
      <c r="I55" s="543">
        <v>60869400</v>
      </c>
      <c r="J55" s="374">
        <v>62064047</v>
      </c>
      <c r="K55" s="435">
        <v>55534267</v>
      </c>
      <c r="L55" s="374">
        <v>55028800</v>
      </c>
      <c r="M55" s="374">
        <v>56799887</v>
      </c>
      <c r="N55" s="435">
        <v>50170781</v>
      </c>
      <c r="O55" s="374">
        <v>16937500</v>
      </c>
      <c r="P55" s="374">
        <v>19712004</v>
      </c>
      <c r="Q55" s="435">
        <v>19441002</v>
      </c>
      <c r="R55" s="374">
        <v>83556500</v>
      </c>
      <c r="S55" s="374">
        <v>89199383</v>
      </c>
      <c r="T55" s="374">
        <v>85421045</v>
      </c>
      <c r="U55" s="371"/>
      <c r="V55" s="372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  <c r="BG55" s="367"/>
      <c r="BH55" s="367"/>
      <c r="BI55" s="367"/>
      <c r="BJ55" s="367"/>
      <c r="BK55" s="367"/>
      <c r="BL55" s="367"/>
      <c r="BM55" s="367"/>
      <c r="BN55" s="367"/>
      <c r="BO55" s="367"/>
      <c r="BP55" s="367"/>
      <c r="BQ55" s="367"/>
      <c r="BR55" s="367"/>
      <c r="BS55" s="367"/>
      <c r="BT55" s="367"/>
      <c r="BU55" s="367"/>
      <c r="BV55" s="367"/>
      <c r="BW55" s="367"/>
      <c r="BX55" s="367"/>
      <c r="BY55" s="367"/>
      <c r="BZ55" s="367"/>
      <c r="CA55" s="367"/>
      <c r="CB55" s="367"/>
      <c r="CC55" s="367"/>
      <c r="CD55" s="367"/>
      <c r="CE55" s="367"/>
      <c r="CF55" s="367"/>
    </row>
    <row r="56" spans="2:84" ht="28.5" customHeight="1" thickBot="1">
      <c r="B56" s="442">
        <v>48</v>
      </c>
      <c r="C56" s="524" t="s">
        <v>179</v>
      </c>
      <c r="D56" s="525"/>
      <c r="E56" s="534">
        <f>SUM(E16,E17,E29,E42,E43,E47,E51,E55)</f>
        <v>848129207</v>
      </c>
      <c r="F56" s="377">
        <f>F55+F50+F46+F42+F29+F21+F16+F54</f>
        <v>508678926</v>
      </c>
      <c r="G56" s="377">
        <f>G55+G50+G46+G42+G29+G21+G16+G54</f>
        <v>907640978</v>
      </c>
      <c r="H56" s="436">
        <f>H55+H50+H46+H42+H29+H21+H16+H54</f>
        <v>904613293</v>
      </c>
      <c r="I56" s="544">
        <f aca="true" t="shared" si="11" ref="I56:T56">I55+I50+I46+I42+I29+I21+I16+I54</f>
        <v>60921400</v>
      </c>
      <c r="J56" s="377">
        <f t="shared" si="11"/>
        <v>62884332</v>
      </c>
      <c r="K56" s="436">
        <f t="shared" si="11"/>
        <v>56354552</v>
      </c>
      <c r="L56" s="377">
        <f t="shared" si="11"/>
        <v>85457900</v>
      </c>
      <c r="M56" s="377">
        <f t="shared" si="11"/>
        <v>85103318</v>
      </c>
      <c r="N56" s="436">
        <f t="shared" si="11"/>
        <v>78474212</v>
      </c>
      <c r="O56" s="377">
        <f t="shared" si="11"/>
        <v>18437500</v>
      </c>
      <c r="P56" s="377">
        <f t="shared" si="11"/>
        <v>21923130</v>
      </c>
      <c r="Q56" s="436">
        <f t="shared" si="11"/>
        <v>21597128</v>
      </c>
      <c r="R56" s="377">
        <f t="shared" si="11"/>
        <v>83556500</v>
      </c>
      <c r="S56" s="377">
        <f t="shared" si="11"/>
        <v>89227749</v>
      </c>
      <c r="T56" s="377">
        <f t="shared" si="11"/>
        <v>85449411</v>
      </c>
      <c r="U56" s="378"/>
      <c r="V56" s="175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41"/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1"/>
    </row>
    <row r="57" spans="2:23" ht="12.75" customHeight="1">
      <c r="B57" s="379"/>
      <c r="C57" s="350"/>
      <c r="D57" s="380"/>
      <c r="E57" s="380"/>
      <c r="F57" s="380"/>
      <c r="G57" s="381"/>
      <c r="H57" s="381"/>
      <c r="I57" s="209"/>
      <c r="J57" s="209"/>
      <c r="K57" s="209"/>
      <c r="L57" s="209"/>
      <c r="M57" s="209"/>
      <c r="N57" s="209"/>
      <c r="O57" s="209"/>
      <c r="P57" s="382"/>
      <c r="Q57" s="382"/>
      <c r="R57" s="382"/>
      <c r="U57" s="341"/>
      <c r="V57" s="341"/>
      <c r="W57" s="341"/>
    </row>
    <row r="58" spans="3:18" ht="12.75" customHeight="1">
      <c r="C58" s="350"/>
      <c r="D58" s="380"/>
      <c r="E58" s="380"/>
      <c r="F58" s="380"/>
      <c r="G58" s="381"/>
      <c r="H58" s="381"/>
      <c r="I58" s="209"/>
      <c r="J58" s="209"/>
      <c r="K58" s="209"/>
      <c r="L58" s="209"/>
      <c r="M58" s="359"/>
      <c r="N58" s="359"/>
      <c r="O58" s="359"/>
      <c r="P58" s="383"/>
      <c r="Q58" s="383"/>
      <c r="R58" s="383"/>
    </row>
    <row r="59" spans="3:18" ht="12.75" customHeight="1">
      <c r="C59" s="350"/>
      <c r="D59" s="380"/>
      <c r="E59" s="380"/>
      <c r="F59" s="380"/>
      <c r="G59" s="381"/>
      <c r="H59" s="381"/>
      <c r="I59" s="209"/>
      <c r="J59" s="209"/>
      <c r="K59" s="209"/>
      <c r="L59" s="367"/>
      <c r="M59" s="367"/>
      <c r="N59" s="367"/>
      <c r="O59" s="367"/>
      <c r="P59" s="384"/>
      <c r="Q59" s="384"/>
      <c r="R59" s="384"/>
    </row>
    <row r="60" spans="3:20" ht="12.75" customHeight="1">
      <c r="C60" s="350"/>
      <c r="D60" s="380"/>
      <c r="E60" s="380"/>
      <c r="F60" s="380"/>
      <c r="G60" s="381"/>
      <c r="H60" s="381"/>
      <c r="I60" s="209"/>
      <c r="J60" s="209"/>
      <c r="K60" s="209"/>
      <c r="L60" s="367"/>
      <c r="M60" s="367"/>
      <c r="N60" s="367"/>
      <c r="O60" s="367"/>
      <c r="P60" s="385"/>
      <c r="Q60" s="385"/>
      <c r="R60" s="385"/>
      <c r="T60" s="417" t="s">
        <v>598</v>
      </c>
    </row>
    <row r="61" spans="3:18" ht="12.75" customHeight="1">
      <c r="C61" s="350"/>
      <c r="D61" s="380"/>
      <c r="E61" s="380"/>
      <c r="F61" s="380"/>
      <c r="G61" s="381"/>
      <c r="H61" s="381"/>
      <c r="I61" s="209"/>
      <c r="J61" s="209"/>
      <c r="K61" s="209"/>
      <c r="L61" s="367"/>
      <c r="M61" s="367"/>
      <c r="N61" s="367"/>
      <c r="O61" s="367"/>
      <c r="P61" s="385"/>
      <c r="Q61" s="385"/>
      <c r="R61" s="385"/>
    </row>
    <row r="62" spans="3:18" ht="12.75" customHeight="1">
      <c r="C62" s="350"/>
      <c r="D62" s="380"/>
      <c r="E62" s="380"/>
      <c r="F62" s="380"/>
      <c r="G62" s="381"/>
      <c r="H62" s="381"/>
      <c r="I62" s="209"/>
      <c r="J62" s="209"/>
      <c r="K62" s="209"/>
      <c r="L62" s="209"/>
      <c r="M62" s="209"/>
      <c r="N62" s="209"/>
      <c r="O62" s="341"/>
      <c r="P62" s="386"/>
      <c r="Q62" s="386"/>
      <c r="R62" s="386"/>
    </row>
    <row r="63" spans="3:18" ht="12.75" customHeight="1">
      <c r="C63" s="350"/>
      <c r="D63" s="380"/>
      <c r="E63" s="380"/>
      <c r="F63" s="380"/>
      <c r="G63" s="381"/>
      <c r="H63" s="381"/>
      <c r="I63" s="209"/>
      <c r="J63" s="209"/>
      <c r="K63" s="209"/>
      <c r="L63" s="209"/>
      <c r="M63" s="209"/>
      <c r="N63" s="209"/>
      <c r="O63" s="341"/>
      <c r="P63" s="387"/>
      <c r="Q63" s="387"/>
      <c r="R63" s="387"/>
    </row>
    <row r="64" spans="3:18" ht="12.75" customHeight="1">
      <c r="C64" s="350"/>
      <c r="D64" s="380"/>
      <c r="E64" s="380"/>
      <c r="F64" s="380"/>
      <c r="G64" s="381"/>
      <c r="H64" s="381"/>
      <c r="I64" s="209"/>
      <c r="J64" s="209"/>
      <c r="K64" s="209"/>
      <c r="L64" s="209"/>
      <c r="M64" s="209"/>
      <c r="N64" s="209"/>
      <c r="O64" s="341"/>
      <c r="P64" s="387"/>
      <c r="Q64" s="387"/>
      <c r="R64" s="387"/>
    </row>
    <row r="65" spans="3:18" ht="12.75" customHeight="1">
      <c r="C65" s="350"/>
      <c r="D65" s="380"/>
      <c r="E65" s="380"/>
      <c r="F65" s="380"/>
      <c r="G65" s="381"/>
      <c r="H65" s="381"/>
      <c r="I65" s="209"/>
      <c r="J65" s="209"/>
      <c r="K65" s="209"/>
      <c r="L65" s="209"/>
      <c r="M65" s="209"/>
      <c r="N65" s="209"/>
      <c r="O65" s="341"/>
      <c r="P65" s="388"/>
      <c r="Q65" s="388"/>
      <c r="R65" s="388"/>
    </row>
    <row r="66" spans="3:18" ht="12.75" customHeight="1">
      <c r="C66" s="350"/>
      <c r="D66" s="380"/>
      <c r="E66" s="380"/>
      <c r="F66" s="380"/>
      <c r="G66" s="381"/>
      <c r="H66" s="381"/>
      <c r="I66" s="209"/>
      <c r="J66" s="209"/>
      <c r="K66" s="209"/>
      <c r="L66" s="209"/>
      <c r="M66" s="209"/>
      <c r="N66" s="209"/>
      <c r="O66" s="341"/>
      <c r="P66" s="388"/>
      <c r="Q66" s="388"/>
      <c r="R66" s="388"/>
    </row>
    <row r="67" spans="3:18" ht="12.75" customHeight="1">
      <c r="C67" s="350"/>
      <c r="D67" s="380"/>
      <c r="E67" s="380"/>
      <c r="F67" s="380"/>
      <c r="G67" s="381"/>
      <c r="H67" s="381"/>
      <c r="I67" s="209"/>
      <c r="J67" s="209"/>
      <c r="K67" s="209"/>
      <c r="L67" s="209"/>
      <c r="M67" s="209"/>
      <c r="N67" s="209"/>
      <c r="O67" s="341"/>
      <c r="P67" s="388"/>
      <c r="Q67" s="388"/>
      <c r="R67" s="388"/>
    </row>
    <row r="68" spans="3:18" ht="12.75" customHeight="1">
      <c r="C68" s="350"/>
      <c r="D68" s="380"/>
      <c r="E68" s="380"/>
      <c r="F68" s="380"/>
      <c r="G68" s="381"/>
      <c r="H68" s="381"/>
      <c r="I68" s="209"/>
      <c r="J68" s="209"/>
      <c r="K68" s="209"/>
      <c r="L68" s="209"/>
      <c r="M68" s="209"/>
      <c r="N68" s="209"/>
      <c r="O68" s="341"/>
      <c r="P68" s="389"/>
      <c r="Q68" s="389"/>
      <c r="R68" s="389"/>
    </row>
    <row r="69" spans="3:18" ht="12.75" customHeight="1">
      <c r="C69" s="350"/>
      <c r="D69" s="380"/>
      <c r="E69" s="380"/>
      <c r="F69" s="380"/>
      <c r="G69" s="381"/>
      <c r="H69" s="381"/>
      <c r="I69" s="209"/>
      <c r="J69" s="209"/>
      <c r="K69" s="209"/>
      <c r="L69" s="209"/>
      <c r="M69" s="209"/>
      <c r="N69" s="209"/>
      <c r="O69" s="341"/>
      <c r="P69" s="388"/>
      <c r="Q69" s="388"/>
      <c r="R69" s="388"/>
    </row>
    <row r="70" spans="3:18" ht="12.75" customHeight="1">
      <c r="C70" s="350"/>
      <c r="D70" s="380"/>
      <c r="E70" s="380"/>
      <c r="F70" s="380"/>
      <c r="G70" s="381"/>
      <c r="H70" s="381"/>
      <c r="I70" s="209"/>
      <c r="J70" s="209"/>
      <c r="K70" s="209"/>
      <c r="L70" s="209"/>
      <c r="M70" s="209"/>
      <c r="N70" s="209"/>
      <c r="O70" s="341"/>
      <c r="P70" s="389"/>
      <c r="Q70" s="389"/>
      <c r="R70" s="389"/>
    </row>
    <row r="71" spans="3:18" ht="12.75" customHeight="1">
      <c r="C71" s="350"/>
      <c r="D71" s="380"/>
      <c r="E71" s="380"/>
      <c r="F71" s="380"/>
      <c r="G71" s="381"/>
      <c r="H71" s="381"/>
      <c r="I71" s="209"/>
      <c r="J71" s="209"/>
      <c r="K71" s="209"/>
      <c r="L71" s="209"/>
      <c r="M71" s="209"/>
      <c r="N71" s="209"/>
      <c r="O71" s="341"/>
      <c r="P71" s="388"/>
      <c r="Q71" s="388"/>
      <c r="R71" s="388"/>
    </row>
    <row r="72" spans="3:18" ht="12.75" customHeight="1">
      <c r="C72" s="350"/>
      <c r="D72" s="380"/>
      <c r="E72" s="380"/>
      <c r="F72" s="380"/>
      <c r="G72" s="381"/>
      <c r="H72" s="381"/>
      <c r="I72" s="209"/>
      <c r="J72" s="209"/>
      <c r="K72" s="209"/>
      <c r="L72" s="209"/>
      <c r="M72" s="359"/>
      <c r="N72" s="359"/>
      <c r="O72" s="359"/>
      <c r="P72" s="388"/>
      <c r="Q72" s="388"/>
      <c r="R72" s="388"/>
    </row>
    <row r="73" spans="3:18" ht="12.75" customHeight="1">
      <c r="C73" s="350"/>
      <c r="D73" s="380"/>
      <c r="E73" s="380"/>
      <c r="F73" s="380"/>
      <c r="G73" s="381"/>
      <c r="H73" s="381"/>
      <c r="I73" s="209"/>
      <c r="J73" s="209"/>
      <c r="K73" s="209"/>
      <c r="L73" s="209"/>
      <c r="M73" s="209"/>
      <c r="N73" s="209"/>
      <c r="O73" s="341"/>
      <c r="P73" s="389"/>
      <c r="Q73" s="389"/>
      <c r="R73" s="389"/>
    </row>
    <row r="74" spans="3:18" ht="12.75" customHeight="1">
      <c r="C74" s="350"/>
      <c r="D74" s="380"/>
      <c r="E74" s="380"/>
      <c r="F74" s="380"/>
      <c r="G74" s="381"/>
      <c r="H74" s="381"/>
      <c r="I74" s="209"/>
      <c r="J74" s="209"/>
      <c r="K74" s="209"/>
      <c r="L74" s="367"/>
      <c r="M74" s="359"/>
      <c r="N74" s="359"/>
      <c r="O74" s="359"/>
      <c r="P74" s="388"/>
      <c r="Q74" s="388"/>
      <c r="R74" s="388"/>
    </row>
    <row r="75" spans="3:18" ht="12.75" customHeight="1">
      <c r="C75" s="350"/>
      <c r="D75" s="380"/>
      <c r="E75" s="380"/>
      <c r="F75" s="380"/>
      <c r="G75" s="381"/>
      <c r="H75" s="381"/>
      <c r="I75" s="209"/>
      <c r="J75" s="209"/>
      <c r="K75" s="209"/>
      <c r="L75" s="209"/>
      <c r="M75" s="209"/>
      <c r="N75" s="209"/>
      <c r="O75" s="341"/>
      <c r="P75" s="390"/>
      <c r="Q75" s="390"/>
      <c r="R75" s="390"/>
    </row>
    <row r="76" spans="3:18" ht="12.75" customHeight="1">
      <c r="C76" s="350"/>
      <c r="D76" s="380"/>
      <c r="E76" s="380"/>
      <c r="F76" s="380"/>
      <c r="G76" s="381"/>
      <c r="H76" s="381"/>
      <c r="I76" s="209"/>
      <c r="J76" s="209"/>
      <c r="K76" s="209"/>
      <c r="L76" s="209"/>
      <c r="M76" s="209"/>
      <c r="N76" s="209"/>
      <c r="O76" s="341"/>
      <c r="P76" s="388"/>
      <c r="Q76" s="388"/>
      <c r="R76" s="388"/>
    </row>
    <row r="77" spans="3:18" ht="12.75" customHeight="1">
      <c r="C77" s="350"/>
      <c r="D77" s="380"/>
      <c r="E77" s="380"/>
      <c r="F77" s="380"/>
      <c r="G77" s="381"/>
      <c r="H77" s="381"/>
      <c r="I77" s="209"/>
      <c r="J77" s="209"/>
      <c r="K77" s="209"/>
      <c r="L77" s="209"/>
      <c r="M77" s="341"/>
      <c r="N77" s="341"/>
      <c r="O77" s="341"/>
      <c r="P77" s="391"/>
      <c r="Q77" s="391"/>
      <c r="R77" s="391"/>
    </row>
    <row r="78" spans="3:18" ht="12.75" customHeight="1">
      <c r="C78" s="341"/>
      <c r="D78" s="341"/>
      <c r="E78" s="341"/>
      <c r="F78" s="341"/>
      <c r="G78" s="392"/>
      <c r="H78" s="392"/>
      <c r="I78" s="209"/>
      <c r="J78" s="209"/>
      <c r="K78" s="209"/>
      <c r="L78" s="367"/>
      <c r="M78" s="209"/>
      <c r="N78" s="209"/>
      <c r="O78" s="341"/>
      <c r="P78" s="393"/>
      <c r="Q78" s="393"/>
      <c r="R78" s="393"/>
    </row>
    <row r="79" spans="3:18" ht="12.75" customHeight="1">
      <c r="C79" s="341"/>
      <c r="D79" s="341"/>
      <c r="E79" s="209"/>
      <c r="F79" s="209"/>
      <c r="G79" s="345"/>
      <c r="H79" s="345"/>
      <c r="I79" s="209"/>
      <c r="J79" s="209"/>
      <c r="K79" s="209"/>
      <c r="L79" s="367"/>
      <c r="M79" s="359"/>
      <c r="N79" s="359"/>
      <c r="O79" s="359"/>
      <c r="P79" s="390"/>
      <c r="Q79" s="390"/>
      <c r="R79" s="390"/>
    </row>
    <row r="80" spans="3:18" ht="12.75" customHeight="1">
      <c r="C80" s="341"/>
      <c r="D80" s="341"/>
      <c r="E80" s="341"/>
      <c r="F80" s="209"/>
      <c r="G80" s="392"/>
      <c r="H80" s="392"/>
      <c r="I80" s="209"/>
      <c r="J80" s="209"/>
      <c r="K80" s="209"/>
      <c r="L80" s="367"/>
      <c r="M80" s="367"/>
      <c r="N80" s="367"/>
      <c r="O80" s="367"/>
      <c r="P80" s="382"/>
      <c r="Q80" s="382"/>
      <c r="R80" s="382"/>
    </row>
    <row r="81" spans="3:18" ht="12.75" customHeight="1">
      <c r="C81" s="341"/>
      <c r="D81" s="341"/>
      <c r="E81" s="209"/>
      <c r="F81" s="341"/>
      <c r="G81" s="345"/>
      <c r="H81" s="345"/>
      <c r="I81" s="209"/>
      <c r="J81" s="209"/>
      <c r="K81" s="209"/>
      <c r="L81" s="209"/>
      <c r="M81" s="359"/>
      <c r="N81" s="359"/>
      <c r="O81" s="359"/>
      <c r="P81" s="382"/>
      <c r="Q81" s="382"/>
      <c r="R81" s="382"/>
    </row>
    <row r="82" spans="3:18" ht="12.75" customHeight="1">
      <c r="C82" s="341"/>
      <c r="D82" s="341"/>
      <c r="E82" s="209"/>
      <c r="F82" s="341"/>
      <c r="G82" s="345"/>
      <c r="H82" s="345"/>
      <c r="I82" s="209"/>
      <c r="J82" s="209"/>
      <c r="K82" s="209"/>
      <c r="L82" s="209"/>
      <c r="M82" s="367"/>
      <c r="N82" s="367"/>
      <c r="O82" s="341"/>
      <c r="P82" s="394"/>
      <c r="Q82" s="394"/>
      <c r="R82" s="394"/>
    </row>
    <row r="83" spans="3:18" ht="12.75" customHeight="1">
      <c r="C83" s="341"/>
      <c r="D83" s="341"/>
      <c r="E83" s="209"/>
      <c r="F83" s="341"/>
      <c r="G83" s="345"/>
      <c r="H83" s="345"/>
      <c r="I83" s="209"/>
      <c r="J83" s="209"/>
      <c r="K83" s="209"/>
      <c r="L83" s="209"/>
      <c r="M83" s="367"/>
      <c r="N83" s="367"/>
      <c r="O83" s="341"/>
      <c r="P83" s="394"/>
      <c r="Q83" s="394"/>
      <c r="R83" s="394"/>
    </row>
    <row r="84" spans="3:18" ht="12.75" customHeight="1">
      <c r="C84" s="341"/>
      <c r="D84" s="341"/>
      <c r="E84" s="209"/>
      <c r="F84" s="341"/>
      <c r="G84" s="345"/>
      <c r="H84" s="345"/>
      <c r="I84" s="209"/>
      <c r="J84" s="209"/>
      <c r="K84" s="209"/>
      <c r="L84" s="359"/>
      <c r="M84" s="359"/>
      <c r="N84" s="359"/>
      <c r="O84" s="359"/>
      <c r="P84" s="394"/>
      <c r="Q84" s="394"/>
      <c r="R84" s="394"/>
    </row>
    <row r="85" spans="3:18" ht="12.75" customHeight="1">
      <c r="C85" s="341"/>
      <c r="D85" s="341"/>
      <c r="E85" s="209"/>
      <c r="F85" s="341"/>
      <c r="G85" s="345"/>
      <c r="H85" s="345"/>
      <c r="I85" s="209"/>
      <c r="J85" s="209"/>
      <c r="K85" s="209"/>
      <c r="L85" s="209"/>
      <c r="M85" s="367"/>
      <c r="N85" s="367"/>
      <c r="O85" s="359"/>
      <c r="P85" s="394"/>
      <c r="Q85" s="394"/>
      <c r="R85" s="394"/>
    </row>
    <row r="86" spans="3:18" ht="12.75" customHeight="1">
      <c r="C86" s="341"/>
      <c r="D86" s="341"/>
      <c r="E86" s="209"/>
      <c r="F86" s="350"/>
      <c r="G86" s="345"/>
      <c r="H86" s="345"/>
      <c r="I86" s="209"/>
      <c r="J86" s="209"/>
      <c r="K86" s="209"/>
      <c r="L86" s="209"/>
      <c r="M86" s="359"/>
      <c r="N86" s="359"/>
      <c r="O86" s="359"/>
      <c r="P86" s="382"/>
      <c r="Q86" s="382"/>
      <c r="R86" s="382"/>
    </row>
    <row r="87" spans="3:18" ht="12.75" customHeight="1">
      <c r="C87" s="341"/>
      <c r="D87" s="341"/>
      <c r="E87" s="209"/>
      <c r="F87" s="341"/>
      <c r="G87" s="345"/>
      <c r="H87" s="345"/>
      <c r="I87" s="209"/>
      <c r="J87" s="209"/>
      <c r="K87" s="209"/>
      <c r="L87" s="209"/>
      <c r="M87" s="209"/>
      <c r="N87" s="209"/>
      <c r="O87" s="341"/>
      <c r="P87" s="394"/>
      <c r="Q87" s="394"/>
      <c r="R87" s="394"/>
    </row>
    <row r="88" spans="3:18" ht="12.75" customHeight="1">
      <c r="C88" s="341"/>
      <c r="D88" s="341"/>
      <c r="E88" s="209"/>
      <c r="F88" s="209"/>
      <c r="G88" s="392"/>
      <c r="H88" s="392"/>
      <c r="I88" s="209"/>
      <c r="J88" s="209"/>
      <c r="K88" s="209"/>
      <c r="L88" s="367"/>
      <c r="M88" s="359"/>
      <c r="N88" s="359"/>
      <c r="O88" s="359"/>
      <c r="P88" s="395"/>
      <c r="Q88" s="395"/>
      <c r="R88" s="395"/>
    </row>
    <row r="89" spans="3:18" ht="12.75" customHeight="1">
      <c r="C89" s="341"/>
      <c r="D89" s="341"/>
      <c r="E89" s="209"/>
      <c r="F89" s="209"/>
      <c r="G89" s="392"/>
      <c r="H89" s="392"/>
      <c r="I89" s="209"/>
      <c r="J89" s="209"/>
      <c r="K89" s="209"/>
      <c r="L89" s="367"/>
      <c r="M89" s="209"/>
      <c r="N89" s="209"/>
      <c r="O89" s="341"/>
      <c r="P89" s="393"/>
      <c r="Q89" s="393"/>
      <c r="R89" s="393"/>
    </row>
    <row r="90" spans="3:18" ht="12.75" customHeight="1">
      <c r="C90" s="341"/>
      <c r="D90" s="341"/>
      <c r="E90" s="209"/>
      <c r="F90" s="209"/>
      <c r="G90" s="392"/>
      <c r="H90" s="392"/>
      <c r="I90" s="209"/>
      <c r="J90" s="209"/>
      <c r="K90" s="209"/>
      <c r="L90" s="367"/>
      <c r="M90" s="359"/>
      <c r="N90" s="359"/>
      <c r="O90" s="359"/>
      <c r="P90" s="394"/>
      <c r="Q90" s="394"/>
      <c r="R90" s="394"/>
    </row>
    <row r="91" spans="3:18" ht="12.75" customHeight="1">
      <c r="C91" s="341"/>
      <c r="D91" s="341"/>
      <c r="E91" s="341"/>
      <c r="F91" s="341"/>
      <c r="G91" s="345"/>
      <c r="H91" s="345"/>
      <c r="I91" s="209"/>
      <c r="J91" s="209"/>
      <c r="K91" s="209"/>
      <c r="L91" s="209"/>
      <c r="M91" s="209"/>
      <c r="N91" s="209"/>
      <c r="O91" s="209"/>
      <c r="P91" s="386"/>
      <c r="Q91" s="386"/>
      <c r="R91" s="386"/>
    </row>
    <row r="92" spans="3:18" ht="12.75" customHeight="1">
      <c r="C92" s="341"/>
      <c r="D92" s="341"/>
      <c r="E92" s="341"/>
      <c r="F92" s="341"/>
      <c r="G92" s="345"/>
      <c r="H92" s="345"/>
      <c r="I92" s="209"/>
      <c r="J92" s="209"/>
      <c r="K92" s="209"/>
      <c r="L92" s="209"/>
      <c r="M92" s="359"/>
      <c r="N92" s="359"/>
      <c r="O92" s="359"/>
      <c r="P92" s="389"/>
      <c r="Q92" s="389"/>
      <c r="R92" s="389"/>
    </row>
    <row r="93" spans="3:18" ht="12.75" customHeight="1">
      <c r="C93" s="341"/>
      <c r="D93" s="341"/>
      <c r="E93" s="341"/>
      <c r="F93" s="341"/>
      <c r="G93" s="345"/>
      <c r="H93" s="345"/>
      <c r="I93" s="209"/>
      <c r="J93" s="209"/>
      <c r="K93" s="209"/>
      <c r="L93" s="209"/>
      <c r="M93" s="209"/>
      <c r="N93" s="209"/>
      <c r="O93" s="341"/>
      <c r="P93" s="394"/>
      <c r="Q93" s="394"/>
      <c r="R93" s="394"/>
    </row>
    <row r="94" spans="3:18" ht="12.75" customHeight="1">
      <c r="C94" s="341"/>
      <c r="D94" s="341"/>
      <c r="E94" s="341"/>
      <c r="F94" s="341"/>
      <c r="G94" s="345"/>
      <c r="H94" s="345"/>
      <c r="I94" s="209"/>
      <c r="J94" s="209"/>
      <c r="K94" s="209"/>
      <c r="L94" s="367"/>
      <c r="M94" s="367"/>
      <c r="N94" s="367"/>
      <c r="O94" s="367"/>
      <c r="P94" s="393"/>
      <c r="Q94" s="393"/>
      <c r="R94" s="393"/>
    </row>
    <row r="95" spans="3:18" ht="12.75" customHeight="1">
      <c r="C95" s="341"/>
      <c r="D95" s="341"/>
      <c r="E95" s="341"/>
      <c r="F95" s="341"/>
      <c r="G95" s="345"/>
      <c r="H95" s="345"/>
      <c r="I95" s="209"/>
      <c r="J95" s="209"/>
      <c r="K95" s="209"/>
      <c r="L95" s="367"/>
      <c r="M95" s="367"/>
      <c r="N95" s="367"/>
      <c r="O95" s="367"/>
      <c r="P95" s="394"/>
      <c r="Q95" s="394"/>
      <c r="R95" s="394"/>
    </row>
    <row r="96" spans="3:18" ht="12.75" customHeight="1">
      <c r="C96" s="341"/>
      <c r="D96" s="341"/>
      <c r="E96" s="341"/>
      <c r="F96" s="341"/>
      <c r="G96" s="345"/>
      <c r="H96" s="345"/>
      <c r="I96" s="209"/>
      <c r="J96" s="209"/>
      <c r="K96" s="209"/>
      <c r="L96" s="209"/>
      <c r="M96" s="209"/>
      <c r="N96" s="209"/>
      <c r="O96" s="341"/>
      <c r="P96" s="382"/>
      <c r="Q96" s="382"/>
      <c r="R96" s="382"/>
    </row>
    <row r="97" spans="3:18" ht="12.75" customHeight="1">
      <c r="C97" s="341"/>
      <c r="D97" s="341"/>
      <c r="E97" s="341"/>
      <c r="F97" s="341"/>
      <c r="G97" s="345"/>
      <c r="H97" s="345"/>
      <c r="I97" s="209"/>
      <c r="J97" s="209"/>
      <c r="K97" s="209"/>
      <c r="L97" s="209"/>
      <c r="M97" s="359"/>
      <c r="N97" s="359"/>
      <c r="O97" s="359"/>
      <c r="P97" s="394"/>
      <c r="Q97" s="394"/>
      <c r="R97" s="394"/>
    </row>
    <row r="98" spans="3:18" ht="12.75" customHeight="1">
      <c r="C98" s="341"/>
      <c r="D98" s="341"/>
      <c r="E98" s="341"/>
      <c r="F98" s="341"/>
      <c r="G98" s="345"/>
      <c r="H98" s="345"/>
      <c r="I98" s="209"/>
      <c r="J98" s="209"/>
      <c r="K98" s="209"/>
      <c r="L98" s="367"/>
      <c r="M98" s="359"/>
      <c r="N98" s="359"/>
      <c r="O98" s="359"/>
      <c r="P98" s="393"/>
      <c r="Q98" s="393"/>
      <c r="R98" s="393"/>
    </row>
    <row r="99" spans="3:18" ht="12.75" customHeight="1">
      <c r="C99" s="341"/>
      <c r="D99" s="341"/>
      <c r="E99" s="341"/>
      <c r="F99" s="341"/>
      <c r="G99" s="345"/>
      <c r="H99" s="345"/>
      <c r="I99" s="209"/>
      <c r="J99" s="209"/>
      <c r="K99" s="209"/>
      <c r="L99" s="367"/>
      <c r="M99" s="359"/>
      <c r="N99" s="359"/>
      <c r="O99" s="359"/>
      <c r="P99" s="393"/>
      <c r="Q99" s="393"/>
      <c r="R99" s="393"/>
    </row>
    <row r="100" spans="3:18" ht="12.75" customHeight="1">
      <c r="C100" s="341"/>
      <c r="D100" s="341"/>
      <c r="E100" s="341"/>
      <c r="F100" s="341"/>
      <c r="G100" s="345"/>
      <c r="H100" s="345"/>
      <c r="I100" s="209"/>
      <c r="J100" s="209"/>
      <c r="K100" s="209"/>
      <c r="L100" s="367"/>
      <c r="M100" s="359"/>
      <c r="N100" s="359"/>
      <c r="O100" s="359"/>
      <c r="P100" s="393"/>
      <c r="Q100" s="393"/>
      <c r="R100" s="393"/>
    </row>
    <row r="101" spans="3:18" ht="12.75" customHeight="1">
      <c r="C101" s="341"/>
      <c r="D101" s="341"/>
      <c r="E101" s="341"/>
      <c r="F101" s="341"/>
      <c r="G101" s="345"/>
      <c r="H101" s="345"/>
      <c r="I101" s="209"/>
      <c r="J101" s="209"/>
      <c r="K101" s="209"/>
      <c r="L101" s="367"/>
      <c r="M101" s="359"/>
      <c r="N101" s="359"/>
      <c r="O101" s="359"/>
      <c r="P101" s="393"/>
      <c r="Q101" s="393"/>
      <c r="R101" s="393"/>
    </row>
    <row r="102" spans="3:18" ht="12.75" customHeight="1">
      <c r="C102" s="341"/>
      <c r="D102" s="341"/>
      <c r="E102" s="341"/>
      <c r="F102" s="341"/>
      <c r="G102" s="345"/>
      <c r="H102" s="345"/>
      <c r="I102" s="209"/>
      <c r="J102" s="209"/>
      <c r="K102" s="209"/>
      <c r="L102" s="367"/>
      <c r="M102" s="359"/>
      <c r="N102" s="359"/>
      <c r="O102" s="359"/>
      <c r="P102" s="393"/>
      <c r="Q102" s="393"/>
      <c r="R102" s="393"/>
    </row>
    <row r="103" spans="3:18" ht="12.75" customHeight="1">
      <c r="C103" s="341"/>
      <c r="D103" s="341"/>
      <c r="E103" s="341"/>
      <c r="F103" s="341"/>
      <c r="G103" s="345"/>
      <c r="H103" s="345"/>
      <c r="I103" s="209"/>
      <c r="J103" s="209"/>
      <c r="K103" s="209"/>
      <c r="L103" s="367"/>
      <c r="M103" s="359"/>
      <c r="N103" s="359"/>
      <c r="O103" s="359"/>
      <c r="P103" s="394"/>
      <c r="Q103" s="394"/>
      <c r="R103" s="394"/>
    </row>
    <row r="104" spans="3:18" ht="12.75" customHeight="1">
      <c r="C104" s="341"/>
      <c r="D104" s="341"/>
      <c r="E104" s="341"/>
      <c r="F104" s="341"/>
      <c r="G104" s="345"/>
      <c r="H104" s="345"/>
      <c r="I104" s="209"/>
      <c r="J104" s="209"/>
      <c r="K104" s="209"/>
      <c r="L104" s="367"/>
      <c r="M104" s="359"/>
      <c r="N104" s="359"/>
      <c r="O104" s="359"/>
      <c r="P104" s="394"/>
      <c r="Q104" s="394"/>
      <c r="R104" s="394"/>
    </row>
    <row r="105" spans="3:18" ht="12.75" customHeight="1">
      <c r="C105" s="341"/>
      <c r="D105" s="341"/>
      <c r="E105" s="341"/>
      <c r="F105" s="341"/>
      <c r="G105" s="345"/>
      <c r="H105" s="345"/>
      <c r="I105" s="209"/>
      <c r="J105" s="209"/>
      <c r="K105" s="209"/>
      <c r="L105" s="367"/>
      <c r="M105" s="359"/>
      <c r="N105" s="359"/>
      <c r="O105" s="359"/>
      <c r="P105" s="394"/>
      <c r="Q105" s="394"/>
      <c r="R105" s="394"/>
    </row>
    <row r="106" spans="3:18" ht="12.75" customHeight="1">
      <c r="C106" s="341"/>
      <c r="D106" s="341"/>
      <c r="E106" s="341"/>
      <c r="F106" s="341"/>
      <c r="G106" s="345"/>
      <c r="H106" s="345"/>
      <c r="I106" s="209"/>
      <c r="J106" s="209"/>
      <c r="K106" s="209"/>
      <c r="L106" s="367"/>
      <c r="M106" s="359"/>
      <c r="N106" s="359"/>
      <c r="O106" s="359"/>
      <c r="P106" s="394"/>
      <c r="Q106" s="394"/>
      <c r="R106" s="394"/>
    </row>
    <row r="107" spans="3:18" ht="12.75" customHeight="1">
      <c r="C107" s="341"/>
      <c r="D107" s="341"/>
      <c r="E107" s="341"/>
      <c r="F107" s="341"/>
      <c r="G107" s="345"/>
      <c r="H107" s="345"/>
      <c r="I107" s="209"/>
      <c r="J107" s="209"/>
      <c r="K107" s="209"/>
      <c r="L107" s="367"/>
      <c r="M107" s="359"/>
      <c r="N107" s="359"/>
      <c r="O107" s="359"/>
      <c r="P107" s="394"/>
      <c r="Q107" s="394"/>
      <c r="R107" s="394"/>
    </row>
    <row r="108" spans="3:18" ht="12.75" customHeight="1">
      <c r="C108" s="341"/>
      <c r="D108" s="341"/>
      <c r="E108" s="341"/>
      <c r="F108" s="341"/>
      <c r="G108" s="345"/>
      <c r="H108" s="345"/>
      <c r="I108" s="209"/>
      <c r="J108" s="209"/>
      <c r="K108" s="209"/>
      <c r="L108" s="367"/>
      <c r="M108" s="359"/>
      <c r="N108" s="359"/>
      <c r="O108" s="359"/>
      <c r="P108" s="394"/>
      <c r="Q108" s="394"/>
      <c r="R108" s="394"/>
    </row>
    <row r="109" spans="3:18" ht="12.75" customHeight="1">
      <c r="C109" s="341"/>
      <c r="D109" s="341"/>
      <c r="E109" s="341"/>
      <c r="F109" s="341"/>
      <c r="G109" s="345"/>
      <c r="H109" s="345"/>
      <c r="I109" s="209"/>
      <c r="J109" s="209"/>
      <c r="K109" s="209"/>
      <c r="L109" s="367"/>
      <c r="M109" s="359"/>
      <c r="N109" s="359"/>
      <c r="O109" s="359"/>
      <c r="P109" s="394"/>
      <c r="Q109" s="394"/>
      <c r="R109" s="394"/>
    </row>
    <row r="110" spans="3:18" ht="12.75" customHeight="1">
      <c r="C110" s="341"/>
      <c r="D110" s="341"/>
      <c r="E110" s="341"/>
      <c r="F110" s="341"/>
      <c r="G110" s="345"/>
      <c r="H110" s="345"/>
      <c r="I110" s="209"/>
      <c r="J110" s="209"/>
      <c r="K110" s="209"/>
      <c r="L110" s="367"/>
      <c r="M110" s="359"/>
      <c r="N110" s="359"/>
      <c r="O110" s="359"/>
      <c r="P110" s="394"/>
      <c r="Q110" s="394"/>
      <c r="R110" s="394"/>
    </row>
    <row r="111" spans="3:18" ht="12.75" customHeight="1">
      <c r="C111" s="341"/>
      <c r="D111" s="341"/>
      <c r="E111" s="341"/>
      <c r="F111" s="341"/>
      <c r="G111" s="345"/>
      <c r="H111" s="345"/>
      <c r="I111" s="209"/>
      <c r="J111" s="209"/>
      <c r="K111" s="209"/>
      <c r="L111" s="367"/>
      <c r="M111" s="359"/>
      <c r="N111" s="359"/>
      <c r="O111" s="359"/>
      <c r="P111" s="394"/>
      <c r="Q111" s="394"/>
      <c r="R111" s="394"/>
    </row>
    <row r="112" spans="3:18" ht="12.75" customHeight="1">
      <c r="C112" s="341"/>
      <c r="D112" s="341"/>
      <c r="E112" s="341"/>
      <c r="F112" s="341"/>
      <c r="G112" s="345"/>
      <c r="H112" s="345"/>
      <c r="I112" s="209"/>
      <c r="J112" s="209"/>
      <c r="K112" s="209"/>
      <c r="L112" s="367"/>
      <c r="M112" s="359"/>
      <c r="N112" s="359"/>
      <c r="O112" s="359"/>
      <c r="P112" s="394"/>
      <c r="Q112" s="394"/>
      <c r="R112" s="394"/>
    </row>
    <row r="113" spans="3:18" ht="13.5" customHeight="1">
      <c r="C113" s="341"/>
      <c r="D113" s="341"/>
      <c r="E113" s="341"/>
      <c r="F113" s="341"/>
      <c r="G113" s="345"/>
      <c r="H113" s="345"/>
      <c r="I113" s="209"/>
      <c r="J113" s="209"/>
      <c r="K113" s="209"/>
      <c r="L113" s="367"/>
      <c r="M113" s="359"/>
      <c r="N113" s="359"/>
      <c r="O113" s="359"/>
      <c r="P113" s="393"/>
      <c r="Q113" s="393"/>
      <c r="R113" s="393"/>
    </row>
    <row r="114" spans="3:18" ht="12.75" customHeight="1">
      <c r="C114" s="341"/>
      <c r="D114" s="341"/>
      <c r="E114" s="341"/>
      <c r="F114" s="341"/>
      <c r="G114" s="345"/>
      <c r="H114" s="345"/>
      <c r="I114" s="209"/>
      <c r="J114" s="209"/>
      <c r="K114" s="209"/>
      <c r="L114" s="367"/>
      <c r="M114" s="359"/>
      <c r="N114" s="359"/>
      <c r="O114" s="359"/>
      <c r="P114" s="393"/>
      <c r="Q114" s="393"/>
      <c r="R114" s="393"/>
    </row>
    <row r="115" spans="3:18" ht="12.75" customHeight="1">
      <c r="C115" s="341"/>
      <c r="D115" s="341"/>
      <c r="E115" s="341"/>
      <c r="F115" s="341"/>
      <c r="G115" s="345"/>
      <c r="H115" s="345"/>
      <c r="I115" s="209"/>
      <c r="J115" s="209"/>
      <c r="K115" s="209"/>
      <c r="L115" s="209"/>
      <c r="M115" s="209"/>
      <c r="N115" s="209"/>
      <c r="O115" s="341"/>
      <c r="P115" s="382"/>
      <c r="Q115" s="382"/>
      <c r="R115" s="382"/>
    </row>
    <row r="116" spans="3:18" ht="12.75" customHeight="1">
      <c r="C116" s="341"/>
      <c r="D116" s="341"/>
      <c r="E116" s="341"/>
      <c r="F116" s="341"/>
      <c r="G116" s="345"/>
      <c r="H116" s="345"/>
      <c r="I116" s="209"/>
      <c r="J116" s="209"/>
      <c r="K116" s="209"/>
      <c r="L116" s="209"/>
      <c r="M116" s="359"/>
      <c r="N116" s="359"/>
      <c r="O116" s="359"/>
      <c r="P116" s="382"/>
      <c r="Q116" s="382"/>
      <c r="R116" s="382"/>
    </row>
    <row r="117" spans="3:18" ht="12.75" customHeight="1">
      <c r="C117" s="341"/>
      <c r="D117" s="341"/>
      <c r="E117" s="341"/>
      <c r="F117" s="341"/>
      <c r="G117" s="345"/>
      <c r="H117" s="345"/>
      <c r="I117" s="209"/>
      <c r="J117" s="209"/>
      <c r="K117" s="209"/>
      <c r="L117" s="209"/>
      <c r="M117" s="209"/>
      <c r="N117" s="209"/>
      <c r="O117" s="341"/>
      <c r="P117" s="394"/>
      <c r="Q117" s="394"/>
      <c r="R117" s="394"/>
    </row>
    <row r="118" spans="3:18" ht="12.75" customHeight="1">
      <c r="C118" s="341"/>
      <c r="D118" s="341"/>
      <c r="E118" s="341"/>
      <c r="F118" s="341"/>
      <c r="G118" s="345"/>
      <c r="H118" s="345"/>
      <c r="I118" s="209"/>
      <c r="J118" s="209"/>
      <c r="K118" s="209"/>
      <c r="L118" s="367"/>
      <c r="M118" s="359"/>
      <c r="N118" s="359"/>
      <c r="O118" s="359"/>
      <c r="P118" s="393"/>
      <c r="Q118" s="393"/>
      <c r="R118" s="393"/>
    </row>
    <row r="119" spans="3:18" ht="12.75" customHeight="1">
      <c r="C119" s="341"/>
      <c r="D119" s="341"/>
      <c r="E119" s="341"/>
      <c r="F119" s="341"/>
      <c r="G119" s="345"/>
      <c r="H119" s="345"/>
      <c r="I119" s="209"/>
      <c r="J119" s="209"/>
      <c r="K119" s="209"/>
      <c r="L119" s="367"/>
      <c r="M119" s="359"/>
      <c r="N119" s="359"/>
      <c r="O119" s="359"/>
      <c r="P119" s="393"/>
      <c r="Q119" s="393"/>
      <c r="R119" s="393"/>
    </row>
    <row r="120" spans="3:18" ht="12.75" customHeight="1">
      <c r="C120" s="341"/>
      <c r="D120" s="341"/>
      <c r="E120" s="341"/>
      <c r="F120" s="341"/>
      <c r="G120" s="345"/>
      <c r="H120" s="345"/>
      <c r="I120" s="209"/>
      <c r="J120" s="209"/>
      <c r="K120" s="209"/>
      <c r="L120" s="209"/>
      <c r="M120" s="341"/>
      <c r="N120" s="341"/>
      <c r="O120" s="341"/>
      <c r="P120" s="393"/>
      <c r="Q120" s="393"/>
      <c r="R120" s="393"/>
    </row>
    <row r="121" spans="3:18" ht="12.75" customHeight="1">
      <c r="C121" s="341"/>
      <c r="D121" s="341"/>
      <c r="E121" s="341"/>
      <c r="F121" s="341"/>
      <c r="G121" s="345"/>
      <c r="H121" s="345"/>
      <c r="I121" s="209"/>
      <c r="J121" s="209"/>
      <c r="K121" s="209"/>
      <c r="L121" s="367"/>
      <c r="M121" s="359"/>
      <c r="N121" s="359"/>
      <c r="O121" s="359"/>
      <c r="P121" s="393"/>
      <c r="Q121" s="393"/>
      <c r="R121" s="393"/>
    </row>
    <row r="122" spans="3:18" ht="12.75" customHeight="1">
      <c r="C122" s="341"/>
      <c r="D122" s="341"/>
      <c r="E122" s="341"/>
      <c r="F122" s="341"/>
      <c r="G122" s="345"/>
      <c r="H122" s="345"/>
      <c r="I122" s="209"/>
      <c r="J122" s="209"/>
      <c r="K122" s="209"/>
      <c r="L122" s="367"/>
      <c r="M122" s="359"/>
      <c r="N122" s="359"/>
      <c r="O122" s="341"/>
      <c r="P122" s="394"/>
      <c r="Q122" s="394"/>
      <c r="R122" s="394"/>
    </row>
    <row r="123" spans="3:18" ht="12.75" customHeight="1">
      <c r="C123" s="341"/>
      <c r="D123" s="341"/>
      <c r="E123" s="341"/>
      <c r="F123" s="341"/>
      <c r="G123" s="345"/>
      <c r="H123" s="345"/>
      <c r="I123" s="209"/>
      <c r="J123" s="209"/>
      <c r="K123" s="209"/>
      <c r="L123" s="367"/>
      <c r="M123" s="359"/>
      <c r="N123" s="359"/>
      <c r="O123" s="341"/>
      <c r="P123" s="394"/>
      <c r="Q123" s="394"/>
      <c r="R123" s="394"/>
    </row>
    <row r="124" spans="3:18" ht="12.75" customHeight="1">
      <c r="C124" s="341"/>
      <c r="D124" s="341"/>
      <c r="E124" s="341"/>
      <c r="F124" s="341"/>
      <c r="G124" s="345"/>
      <c r="H124" s="345"/>
      <c r="I124" s="209"/>
      <c r="J124" s="209"/>
      <c r="K124" s="209"/>
      <c r="L124" s="367"/>
      <c r="M124" s="359"/>
      <c r="N124" s="359"/>
      <c r="O124" s="341"/>
      <c r="P124" s="393"/>
      <c r="Q124" s="393"/>
      <c r="R124" s="393"/>
    </row>
    <row r="125" spans="3:18" ht="12.75" customHeight="1">
      <c r="C125" s="341"/>
      <c r="D125" s="341"/>
      <c r="E125" s="341"/>
      <c r="F125" s="341"/>
      <c r="G125" s="345"/>
      <c r="H125" s="345"/>
      <c r="I125" s="209"/>
      <c r="J125" s="209"/>
      <c r="K125" s="209"/>
      <c r="L125" s="367"/>
      <c r="M125" s="359"/>
      <c r="N125" s="359"/>
      <c r="O125" s="341"/>
      <c r="P125" s="393"/>
      <c r="Q125" s="393"/>
      <c r="R125" s="393"/>
    </row>
    <row r="126" spans="3:18" ht="12.75" customHeight="1">
      <c r="C126" s="341"/>
      <c r="D126" s="341"/>
      <c r="E126" s="341"/>
      <c r="F126" s="341"/>
      <c r="G126" s="345"/>
      <c r="H126" s="345"/>
      <c r="I126" s="209"/>
      <c r="J126" s="209"/>
      <c r="K126" s="209"/>
      <c r="L126" s="367"/>
      <c r="M126" s="359"/>
      <c r="N126" s="359"/>
      <c r="O126" s="359"/>
      <c r="P126" s="393"/>
      <c r="Q126" s="393"/>
      <c r="R126" s="393"/>
    </row>
    <row r="127" spans="3:18" ht="12.75" customHeight="1">
      <c r="C127" s="350"/>
      <c r="D127" s="380"/>
      <c r="E127" s="380"/>
      <c r="F127" s="380"/>
      <c r="G127" s="381"/>
      <c r="H127" s="381"/>
      <c r="I127" s="209"/>
      <c r="J127" s="209"/>
      <c r="K127" s="209"/>
      <c r="L127" s="209"/>
      <c r="M127" s="341"/>
      <c r="N127" s="341"/>
      <c r="O127" s="341"/>
      <c r="P127" s="391"/>
      <c r="Q127" s="391"/>
      <c r="R127" s="391"/>
    </row>
    <row r="128" spans="3:18" ht="12.75" customHeight="1">
      <c r="C128" s="350"/>
      <c r="D128" s="380"/>
      <c r="E128" s="380"/>
      <c r="F128" s="380"/>
      <c r="G128" s="381"/>
      <c r="H128" s="381"/>
      <c r="I128" s="209"/>
      <c r="J128" s="209"/>
      <c r="K128" s="209"/>
      <c r="L128" s="209"/>
      <c r="M128" s="341"/>
      <c r="N128" s="341"/>
      <c r="O128" s="341"/>
      <c r="P128" s="391"/>
      <c r="Q128" s="391"/>
      <c r="R128" s="391"/>
    </row>
    <row r="129" spans="3:18" ht="12.75" customHeight="1">
      <c r="C129" s="380"/>
      <c r="D129" s="380"/>
      <c r="E129" s="350"/>
      <c r="F129" s="350"/>
      <c r="G129" s="381"/>
      <c r="H129" s="381"/>
      <c r="I129" s="341"/>
      <c r="J129" s="341"/>
      <c r="K129" s="341"/>
      <c r="L129" s="209"/>
      <c r="M129" s="209"/>
      <c r="N129" s="209"/>
      <c r="O129" s="341"/>
      <c r="P129" s="391"/>
      <c r="Q129" s="391"/>
      <c r="R129" s="391"/>
    </row>
    <row r="130" spans="3:18" ht="12.75" customHeight="1">
      <c r="C130" s="380"/>
      <c r="D130" s="380"/>
      <c r="E130" s="380"/>
      <c r="F130" s="350"/>
      <c r="G130" s="396"/>
      <c r="H130" s="396"/>
      <c r="I130" s="341"/>
      <c r="J130" s="341"/>
      <c r="K130" s="341"/>
      <c r="L130" s="341"/>
      <c r="M130" s="359"/>
      <c r="N130" s="359"/>
      <c r="O130" s="359"/>
      <c r="P130" s="391"/>
      <c r="Q130" s="391"/>
      <c r="R130" s="391"/>
    </row>
    <row r="131" spans="3:18" ht="12.75" customHeight="1">
      <c r="C131" s="380"/>
      <c r="D131" s="380"/>
      <c r="E131" s="380"/>
      <c r="F131" s="380"/>
      <c r="G131" s="396"/>
      <c r="H131" s="396"/>
      <c r="I131" s="341"/>
      <c r="J131" s="341"/>
      <c r="K131" s="341"/>
      <c r="L131" s="341"/>
      <c r="M131" s="359"/>
      <c r="N131" s="359"/>
      <c r="O131" s="359"/>
      <c r="P131" s="391"/>
      <c r="Q131" s="391"/>
      <c r="R131" s="391"/>
    </row>
    <row r="132" spans="3:18" ht="12.75" customHeight="1">
      <c r="C132" s="380"/>
      <c r="D132" s="380"/>
      <c r="E132" s="380"/>
      <c r="F132" s="380"/>
      <c r="G132" s="396"/>
      <c r="H132" s="396"/>
      <c r="I132" s="341"/>
      <c r="J132" s="341"/>
      <c r="K132" s="341"/>
      <c r="L132" s="341"/>
      <c r="M132" s="341"/>
      <c r="N132" s="341"/>
      <c r="O132" s="341"/>
      <c r="P132" s="394"/>
      <c r="Q132" s="394"/>
      <c r="R132" s="394"/>
    </row>
    <row r="133" spans="3:18" ht="12.75" customHeight="1">
      <c r="C133" s="380"/>
      <c r="D133" s="380"/>
      <c r="E133" s="380"/>
      <c r="F133" s="380"/>
      <c r="G133" s="396"/>
      <c r="H133" s="396"/>
      <c r="I133" s="341"/>
      <c r="J133" s="341"/>
      <c r="K133" s="341"/>
      <c r="L133" s="341"/>
      <c r="M133" s="341"/>
      <c r="N133" s="341"/>
      <c r="O133" s="341"/>
      <c r="P133" s="394"/>
      <c r="Q133" s="394"/>
      <c r="R133" s="394"/>
    </row>
    <row r="134" spans="3:18" ht="12.75" customHeight="1">
      <c r="C134" s="380"/>
      <c r="D134" s="380"/>
      <c r="E134" s="380"/>
      <c r="F134" s="380"/>
      <c r="G134" s="396"/>
      <c r="H134" s="396"/>
      <c r="I134" s="341"/>
      <c r="J134" s="341"/>
      <c r="K134" s="341"/>
      <c r="L134" s="341"/>
      <c r="M134" s="341"/>
      <c r="N134" s="341"/>
      <c r="O134" s="359"/>
      <c r="P134" s="394"/>
      <c r="Q134" s="394"/>
      <c r="R134" s="394"/>
    </row>
    <row r="135" spans="3:18" ht="12.75" customHeight="1">
      <c r="C135" s="380"/>
      <c r="D135" s="380"/>
      <c r="E135" s="380"/>
      <c r="F135" s="380"/>
      <c r="G135" s="396"/>
      <c r="H135" s="396"/>
      <c r="I135" s="341"/>
      <c r="J135" s="341"/>
      <c r="K135" s="341"/>
      <c r="L135" s="341"/>
      <c r="M135" s="341"/>
      <c r="N135" s="341"/>
      <c r="O135" s="359"/>
      <c r="P135" s="394"/>
      <c r="Q135" s="394"/>
      <c r="R135" s="394"/>
    </row>
    <row r="136" spans="3:18" ht="12.75" customHeight="1">
      <c r="C136" s="380"/>
      <c r="D136" s="380"/>
      <c r="E136" s="380"/>
      <c r="F136" s="380"/>
      <c r="G136" s="396"/>
      <c r="H136" s="396"/>
      <c r="I136" s="341"/>
      <c r="J136" s="341"/>
      <c r="K136" s="341"/>
      <c r="L136" s="341"/>
      <c r="M136" s="341"/>
      <c r="N136" s="341"/>
      <c r="O136" s="359"/>
      <c r="P136" s="394"/>
      <c r="Q136" s="394"/>
      <c r="R136" s="394"/>
    </row>
    <row r="137" spans="3:18" ht="12.75" customHeight="1">
      <c r="C137" s="380"/>
      <c r="D137" s="380"/>
      <c r="E137" s="380"/>
      <c r="F137" s="380"/>
      <c r="G137" s="396"/>
      <c r="H137" s="396"/>
      <c r="I137" s="341"/>
      <c r="J137" s="341"/>
      <c r="K137" s="341"/>
      <c r="L137" s="341"/>
      <c r="M137" s="341"/>
      <c r="N137" s="341"/>
      <c r="O137" s="341"/>
      <c r="P137" s="394"/>
      <c r="Q137" s="394"/>
      <c r="R137" s="394"/>
    </row>
    <row r="138" spans="3:18" ht="12.75" customHeight="1">
      <c r="C138" s="380"/>
      <c r="D138" s="380"/>
      <c r="E138" s="380"/>
      <c r="F138" s="380"/>
      <c r="G138" s="396"/>
      <c r="H138" s="396"/>
      <c r="I138" s="341"/>
      <c r="J138" s="341"/>
      <c r="K138" s="341"/>
      <c r="L138" s="341"/>
      <c r="M138" s="341"/>
      <c r="N138" s="341"/>
      <c r="O138" s="341"/>
      <c r="P138" s="394"/>
      <c r="Q138" s="394"/>
      <c r="R138" s="394"/>
    </row>
    <row r="139" spans="3:18" ht="12.75" customHeight="1">
      <c r="C139" s="380"/>
      <c r="D139" s="380"/>
      <c r="E139" s="380"/>
      <c r="F139" s="380"/>
      <c r="G139" s="396"/>
      <c r="H139" s="396"/>
      <c r="I139" s="341"/>
      <c r="J139" s="341"/>
      <c r="K139" s="341"/>
      <c r="L139" s="341"/>
      <c r="M139" s="341"/>
      <c r="N139" s="341"/>
      <c r="O139" s="341"/>
      <c r="P139" s="394"/>
      <c r="Q139" s="394"/>
      <c r="R139" s="394"/>
    </row>
    <row r="140" spans="3:18" ht="12.75" customHeight="1">
      <c r="C140" s="380"/>
      <c r="D140" s="380"/>
      <c r="E140" s="380"/>
      <c r="F140" s="380"/>
      <c r="G140" s="396"/>
      <c r="H140" s="396"/>
      <c r="I140" s="341"/>
      <c r="J140" s="341"/>
      <c r="K140" s="341"/>
      <c r="L140" s="341"/>
      <c r="M140" s="341"/>
      <c r="N140" s="341"/>
      <c r="O140" s="341"/>
      <c r="P140" s="394"/>
      <c r="Q140" s="394"/>
      <c r="R140" s="394"/>
    </row>
    <row r="141" spans="3:18" ht="12.75" customHeight="1">
      <c r="C141" s="341"/>
      <c r="D141" s="341"/>
      <c r="E141" s="209"/>
      <c r="F141" s="341"/>
      <c r="G141" s="345"/>
      <c r="H141" s="345"/>
      <c r="I141" s="209"/>
      <c r="J141" s="209"/>
      <c r="K141" s="209"/>
      <c r="L141" s="209"/>
      <c r="M141" s="367"/>
      <c r="N141" s="367"/>
      <c r="O141" s="341"/>
      <c r="P141" s="394"/>
      <c r="Q141" s="394"/>
      <c r="R141" s="394"/>
    </row>
    <row r="142" spans="3:18" ht="12.75" customHeight="1">
      <c r="C142" s="380"/>
      <c r="D142" s="380"/>
      <c r="E142" s="380"/>
      <c r="F142" s="380"/>
      <c r="G142" s="396"/>
      <c r="H142" s="396"/>
      <c r="I142" s="341"/>
      <c r="J142" s="341"/>
      <c r="K142" s="341"/>
      <c r="L142" s="341"/>
      <c r="M142" s="341"/>
      <c r="N142" s="341"/>
      <c r="O142" s="359"/>
      <c r="P142" s="394"/>
      <c r="Q142" s="394"/>
      <c r="R142" s="394"/>
    </row>
    <row r="143" spans="3:18" ht="12.75" customHeight="1">
      <c r="C143" s="380"/>
      <c r="D143" s="380"/>
      <c r="E143" s="380"/>
      <c r="F143" s="380"/>
      <c r="G143" s="396"/>
      <c r="H143" s="396"/>
      <c r="I143" s="341"/>
      <c r="J143" s="341"/>
      <c r="K143" s="341"/>
      <c r="L143" s="341"/>
      <c r="M143" s="341"/>
      <c r="N143" s="341"/>
      <c r="O143" s="341"/>
      <c r="P143" s="394"/>
      <c r="Q143" s="394"/>
      <c r="R143" s="394"/>
    </row>
    <row r="144" spans="3:18" ht="12.75" customHeight="1">
      <c r="C144" s="380"/>
      <c r="D144" s="380"/>
      <c r="E144" s="380"/>
      <c r="F144" s="380"/>
      <c r="G144" s="396"/>
      <c r="H144" s="396"/>
      <c r="I144" s="341"/>
      <c r="J144" s="341"/>
      <c r="K144" s="341"/>
      <c r="L144" s="341"/>
      <c r="M144" s="341"/>
      <c r="N144" s="341"/>
      <c r="O144" s="359"/>
      <c r="P144" s="394"/>
      <c r="Q144" s="394"/>
      <c r="R144" s="394"/>
    </row>
    <row r="145" spans="3:18" ht="12.75" customHeight="1">
      <c r="C145" s="380"/>
      <c r="D145" s="380"/>
      <c r="E145" s="380"/>
      <c r="F145" s="380"/>
      <c r="G145" s="396"/>
      <c r="H145" s="396"/>
      <c r="I145" s="341"/>
      <c r="J145" s="341"/>
      <c r="K145" s="341"/>
      <c r="L145" s="341"/>
      <c r="M145" s="341"/>
      <c r="N145" s="341"/>
      <c r="O145" s="341"/>
      <c r="P145" s="394"/>
      <c r="Q145" s="394"/>
      <c r="R145" s="394"/>
    </row>
    <row r="146" spans="3:18" ht="12.75" customHeight="1">
      <c r="C146" s="380"/>
      <c r="D146" s="380"/>
      <c r="E146" s="380"/>
      <c r="F146" s="380"/>
      <c r="G146" s="396"/>
      <c r="H146" s="396"/>
      <c r="I146" s="341"/>
      <c r="J146" s="341"/>
      <c r="K146" s="341"/>
      <c r="L146" s="341"/>
      <c r="M146" s="341"/>
      <c r="N146" s="341"/>
      <c r="O146" s="341"/>
      <c r="P146" s="394"/>
      <c r="Q146" s="394"/>
      <c r="R146" s="394"/>
    </row>
    <row r="147" spans="3:18" ht="12.75" customHeight="1">
      <c r="C147" s="380"/>
      <c r="D147" s="380"/>
      <c r="E147" s="380"/>
      <c r="F147" s="380"/>
      <c r="G147" s="396"/>
      <c r="H147" s="396"/>
      <c r="I147" s="341"/>
      <c r="J147" s="341"/>
      <c r="K147" s="341"/>
      <c r="L147" s="341"/>
      <c r="M147" s="341"/>
      <c r="N147" s="341"/>
      <c r="O147" s="341"/>
      <c r="P147" s="394"/>
      <c r="Q147" s="394"/>
      <c r="R147" s="394"/>
    </row>
    <row r="148" spans="3:18" ht="12.75" customHeight="1">
      <c r="C148" s="380"/>
      <c r="D148" s="380"/>
      <c r="E148" s="380"/>
      <c r="F148" s="380"/>
      <c r="G148" s="396"/>
      <c r="H148" s="396"/>
      <c r="I148" s="341"/>
      <c r="J148" s="341"/>
      <c r="K148" s="341"/>
      <c r="L148" s="341"/>
      <c r="M148" s="341"/>
      <c r="N148" s="341"/>
      <c r="O148" s="359"/>
      <c r="P148" s="394"/>
      <c r="Q148" s="394"/>
      <c r="R148" s="394"/>
    </row>
    <row r="149" spans="3:18" ht="12.75" customHeight="1">
      <c r="C149" s="380"/>
      <c r="D149" s="380"/>
      <c r="E149" s="380"/>
      <c r="F149" s="380"/>
      <c r="G149" s="396"/>
      <c r="H149" s="396"/>
      <c r="I149" s="341"/>
      <c r="J149" s="341"/>
      <c r="K149" s="341"/>
      <c r="L149" s="341"/>
      <c r="M149" s="341"/>
      <c r="N149" s="341"/>
      <c r="O149" s="359"/>
      <c r="P149" s="394"/>
      <c r="Q149" s="394"/>
      <c r="R149" s="394"/>
    </row>
    <row r="150" spans="3:18" ht="12.75" customHeight="1">
      <c r="C150" s="380"/>
      <c r="D150" s="380"/>
      <c r="E150" s="380"/>
      <c r="F150" s="380"/>
      <c r="G150" s="396"/>
      <c r="H150" s="396"/>
      <c r="I150" s="341"/>
      <c r="J150" s="341"/>
      <c r="K150" s="341"/>
      <c r="L150" s="341"/>
      <c r="M150" s="341"/>
      <c r="N150" s="341"/>
      <c r="O150" s="359"/>
      <c r="P150" s="394"/>
      <c r="Q150" s="394"/>
      <c r="R150" s="394"/>
    </row>
    <row r="151" spans="3:18" ht="12.75" customHeight="1">
      <c r="C151" s="380"/>
      <c r="D151" s="380"/>
      <c r="E151" s="380"/>
      <c r="F151" s="380"/>
      <c r="G151" s="381"/>
      <c r="H151" s="381"/>
      <c r="I151" s="341"/>
      <c r="J151" s="341"/>
      <c r="K151" s="341"/>
      <c r="L151" s="367"/>
      <c r="M151" s="341"/>
      <c r="N151" s="341"/>
      <c r="O151" s="367"/>
      <c r="P151" s="393"/>
      <c r="Q151" s="393"/>
      <c r="R151" s="393"/>
    </row>
    <row r="152" spans="3:18" ht="12.75" customHeight="1">
      <c r="C152" s="380"/>
      <c r="D152" s="380"/>
      <c r="E152" s="380"/>
      <c r="F152" s="380"/>
      <c r="G152" s="396"/>
      <c r="H152" s="396"/>
      <c r="I152" s="341"/>
      <c r="J152" s="341"/>
      <c r="K152" s="341"/>
      <c r="L152" s="341"/>
      <c r="M152" s="341"/>
      <c r="N152" s="341"/>
      <c r="O152" s="359"/>
      <c r="P152" s="394"/>
      <c r="Q152" s="394"/>
      <c r="R152" s="394"/>
    </row>
    <row r="153" spans="3:18" ht="12.75" customHeight="1">
      <c r="C153" s="380"/>
      <c r="D153" s="380"/>
      <c r="E153" s="380"/>
      <c r="F153" s="380"/>
      <c r="G153" s="396"/>
      <c r="H153" s="396"/>
      <c r="I153" s="341"/>
      <c r="J153" s="341"/>
      <c r="K153" s="341"/>
      <c r="L153" s="209"/>
      <c r="M153" s="359"/>
      <c r="N153" s="359"/>
      <c r="O153" s="341"/>
      <c r="P153" s="394"/>
      <c r="Q153" s="394"/>
      <c r="R153" s="394"/>
    </row>
    <row r="154" spans="3:18" ht="12.75" customHeight="1">
      <c r="C154" s="380"/>
      <c r="D154" s="380"/>
      <c r="E154" s="380"/>
      <c r="F154" s="380"/>
      <c r="G154" s="396"/>
      <c r="H154" s="396"/>
      <c r="I154" s="341"/>
      <c r="J154" s="341"/>
      <c r="K154" s="341"/>
      <c r="L154" s="209"/>
      <c r="M154" s="341"/>
      <c r="N154" s="341"/>
      <c r="O154" s="359"/>
      <c r="P154" s="394"/>
      <c r="Q154" s="394"/>
      <c r="R154" s="394"/>
    </row>
    <row r="155" spans="3:18" ht="12.75" customHeight="1">
      <c r="C155" s="380"/>
      <c r="D155" s="380"/>
      <c r="E155" s="380"/>
      <c r="F155" s="380"/>
      <c r="G155" s="396"/>
      <c r="H155" s="396"/>
      <c r="I155" s="341"/>
      <c r="J155" s="341"/>
      <c r="K155" s="341"/>
      <c r="L155" s="341"/>
      <c r="M155" s="341"/>
      <c r="N155" s="341"/>
      <c r="O155" s="359"/>
      <c r="P155" s="394"/>
      <c r="Q155" s="394"/>
      <c r="R155" s="394"/>
    </row>
    <row r="156" spans="3:18" ht="12.75" customHeight="1">
      <c r="C156" s="380"/>
      <c r="D156" s="380"/>
      <c r="E156" s="380"/>
      <c r="F156" s="380"/>
      <c r="G156" s="396"/>
      <c r="H156" s="396"/>
      <c r="I156" s="341"/>
      <c r="J156" s="341"/>
      <c r="K156" s="341"/>
      <c r="L156" s="341"/>
      <c r="M156" s="341"/>
      <c r="N156" s="341"/>
      <c r="O156" s="359"/>
      <c r="P156" s="394"/>
      <c r="Q156" s="394"/>
      <c r="R156" s="394"/>
    </row>
    <row r="157" spans="3:18" ht="12.75" customHeight="1">
      <c r="C157" s="380"/>
      <c r="D157" s="380"/>
      <c r="E157" s="380"/>
      <c r="F157" s="380"/>
      <c r="G157" s="396"/>
      <c r="H157" s="396"/>
      <c r="I157" s="341"/>
      <c r="J157" s="341"/>
      <c r="K157" s="341"/>
      <c r="L157" s="367"/>
      <c r="M157" s="341"/>
      <c r="N157" s="341"/>
      <c r="O157" s="359"/>
      <c r="P157" s="393"/>
      <c r="Q157" s="393"/>
      <c r="R157" s="393"/>
    </row>
    <row r="158" spans="3:18" ht="12.75" customHeight="1">
      <c r="C158" s="350"/>
      <c r="D158" s="380"/>
      <c r="E158" s="380"/>
      <c r="F158" s="380"/>
      <c r="G158" s="381"/>
      <c r="H158" s="381"/>
      <c r="I158" s="209"/>
      <c r="J158" s="209"/>
      <c r="K158" s="209"/>
      <c r="L158" s="209"/>
      <c r="M158" s="209"/>
      <c r="N158" s="209"/>
      <c r="O158" s="367"/>
      <c r="P158" s="397"/>
      <c r="Q158" s="397"/>
      <c r="R158" s="397"/>
    </row>
    <row r="159" spans="3:18" ht="12.75" customHeight="1">
      <c r="C159" s="350"/>
      <c r="D159" s="380"/>
      <c r="E159" s="380"/>
      <c r="F159" s="380"/>
      <c r="G159" s="396"/>
      <c r="H159" s="396"/>
      <c r="I159" s="209"/>
      <c r="J159" s="209"/>
      <c r="K159" s="209"/>
      <c r="L159" s="341"/>
      <c r="M159" s="359"/>
      <c r="N159" s="359"/>
      <c r="O159" s="359"/>
      <c r="P159" s="397"/>
      <c r="Q159" s="397"/>
      <c r="R159" s="397"/>
    </row>
    <row r="160" spans="3:18" ht="12.75" customHeight="1">
      <c r="C160" s="350"/>
      <c r="D160" s="380"/>
      <c r="E160" s="380"/>
      <c r="F160" s="380"/>
      <c r="G160" s="396"/>
      <c r="H160" s="396"/>
      <c r="I160" s="209"/>
      <c r="J160" s="209"/>
      <c r="K160" s="209"/>
      <c r="L160" s="341"/>
      <c r="M160" s="341"/>
      <c r="N160" s="341"/>
      <c r="O160" s="341"/>
      <c r="P160" s="394"/>
      <c r="Q160" s="394"/>
      <c r="R160" s="394"/>
    </row>
    <row r="161" spans="3:18" ht="12.75" customHeight="1">
      <c r="C161" s="350"/>
      <c r="D161" s="380"/>
      <c r="E161" s="380"/>
      <c r="F161" s="380"/>
      <c r="G161" s="381"/>
      <c r="H161" s="381"/>
      <c r="I161" s="209"/>
      <c r="J161" s="209"/>
      <c r="K161" s="209"/>
      <c r="L161" s="367"/>
      <c r="M161" s="367"/>
      <c r="N161" s="367"/>
      <c r="O161" s="367"/>
      <c r="P161" s="393"/>
      <c r="Q161" s="393"/>
      <c r="R161" s="393"/>
    </row>
    <row r="162" spans="3:18" ht="12.75" customHeight="1">
      <c r="C162" s="341"/>
      <c r="D162" s="341"/>
      <c r="E162" s="209"/>
      <c r="F162" s="209"/>
      <c r="G162" s="392"/>
      <c r="H162" s="392"/>
      <c r="I162" s="341"/>
      <c r="J162" s="209"/>
      <c r="K162" s="209"/>
      <c r="L162" s="209"/>
      <c r="M162" s="209"/>
      <c r="N162" s="209"/>
      <c r="O162" s="209"/>
      <c r="P162" s="393"/>
      <c r="Q162" s="393"/>
      <c r="R162" s="393"/>
    </row>
    <row r="163" spans="3:18" ht="12.75" customHeight="1">
      <c r="C163" s="341"/>
      <c r="D163" s="341"/>
      <c r="E163" s="209"/>
      <c r="F163" s="209"/>
      <c r="G163" s="392"/>
      <c r="H163" s="392"/>
      <c r="I163" s="209"/>
      <c r="J163" s="209"/>
      <c r="K163" s="209"/>
      <c r="L163" s="209"/>
      <c r="M163" s="209"/>
      <c r="N163" s="209"/>
      <c r="O163" s="209"/>
      <c r="P163" s="394"/>
      <c r="Q163" s="394"/>
      <c r="R163" s="394"/>
    </row>
    <row r="164" spans="3:18" ht="12.75" customHeight="1">
      <c r="C164" s="341"/>
      <c r="D164" s="341"/>
      <c r="E164" s="209"/>
      <c r="F164" s="209"/>
      <c r="G164" s="392"/>
      <c r="H164" s="392"/>
      <c r="I164" s="209"/>
      <c r="J164" s="209"/>
      <c r="K164" s="209"/>
      <c r="L164" s="209"/>
      <c r="M164" s="209"/>
      <c r="N164" s="209"/>
      <c r="O164" s="209"/>
      <c r="P164" s="393"/>
      <c r="Q164" s="393"/>
      <c r="R164" s="393"/>
    </row>
    <row r="165" spans="3:18" ht="12.75" customHeight="1">
      <c r="C165" s="341"/>
      <c r="D165" s="341"/>
      <c r="E165" s="209"/>
      <c r="F165" s="209"/>
      <c r="G165" s="392"/>
      <c r="H165" s="392"/>
      <c r="I165" s="209"/>
      <c r="J165" s="367"/>
      <c r="K165" s="367"/>
      <c r="L165" s="209"/>
      <c r="M165" s="209"/>
      <c r="N165" s="209"/>
      <c r="O165" s="209"/>
      <c r="P165" s="393"/>
      <c r="Q165" s="393"/>
      <c r="R165" s="393"/>
    </row>
    <row r="166" spans="3:18" ht="12.75" customHeight="1">
      <c r="C166" s="341"/>
      <c r="D166" s="345"/>
      <c r="E166" s="209"/>
      <c r="F166" s="209"/>
      <c r="G166" s="392"/>
      <c r="H166" s="392"/>
      <c r="I166" s="367"/>
      <c r="J166" s="367"/>
      <c r="K166" s="367"/>
      <c r="L166" s="367"/>
      <c r="M166" s="367"/>
      <c r="N166" s="367"/>
      <c r="O166" s="359"/>
      <c r="P166" s="394"/>
      <c r="Q166" s="394"/>
      <c r="R166" s="394"/>
    </row>
    <row r="167" spans="3:18" ht="12.75" customHeight="1">
      <c r="C167" s="341"/>
      <c r="D167" s="345"/>
      <c r="E167" s="209"/>
      <c r="F167" s="209"/>
      <c r="G167" s="392"/>
      <c r="H167" s="392"/>
      <c r="I167" s="367"/>
      <c r="J167" s="209"/>
      <c r="K167" s="209"/>
      <c r="L167" s="367"/>
      <c r="M167" s="359"/>
      <c r="N167" s="359"/>
      <c r="O167" s="359"/>
      <c r="P167" s="394"/>
      <c r="Q167" s="394"/>
      <c r="R167" s="394"/>
    </row>
    <row r="168" spans="3:18" ht="12.75" customHeight="1">
      <c r="C168" s="341"/>
      <c r="D168" s="341"/>
      <c r="E168" s="341"/>
      <c r="F168" s="341"/>
      <c r="G168" s="392"/>
      <c r="H168" s="392"/>
      <c r="I168" s="209"/>
      <c r="J168" s="209"/>
      <c r="K168" s="209"/>
      <c r="L168" s="209"/>
      <c r="M168" s="359"/>
      <c r="N168" s="359"/>
      <c r="O168" s="359"/>
      <c r="P168" s="382"/>
      <c r="Q168" s="382"/>
      <c r="R168" s="382"/>
    </row>
    <row r="169" spans="3:18" ht="12.75" customHeight="1">
      <c r="C169" s="341"/>
      <c r="D169" s="341"/>
      <c r="E169" s="209"/>
      <c r="F169" s="209"/>
      <c r="G169" s="345"/>
      <c r="H169" s="345"/>
      <c r="I169" s="209"/>
      <c r="J169" s="209"/>
      <c r="K169" s="209"/>
      <c r="L169" s="209"/>
      <c r="M169" s="209"/>
      <c r="N169" s="209"/>
      <c r="O169" s="341"/>
      <c r="P169" s="398"/>
      <c r="Q169" s="398"/>
      <c r="R169" s="398"/>
    </row>
    <row r="170" spans="3:18" ht="12.75" customHeight="1">
      <c r="C170" s="341"/>
      <c r="D170" s="341"/>
      <c r="E170" s="209"/>
      <c r="F170" s="209"/>
      <c r="G170" s="345"/>
      <c r="H170" s="345"/>
      <c r="I170" s="209"/>
      <c r="J170" s="209"/>
      <c r="K170" s="209"/>
      <c r="L170" s="209"/>
      <c r="M170" s="209"/>
      <c r="N170" s="209"/>
      <c r="O170" s="341"/>
      <c r="P170" s="394"/>
      <c r="Q170" s="394"/>
      <c r="R170" s="394"/>
    </row>
    <row r="171" spans="3:18" ht="12.75" customHeight="1">
      <c r="C171" s="341"/>
      <c r="D171" s="341"/>
      <c r="E171" s="209"/>
      <c r="F171" s="209"/>
      <c r="G171" s="345"/>
      <c r="H171" s="345"/>
      <c r="I171" s="209"/>
      <c r="J171" s="209"/>
      <c r="K171" s="209"/>
      <c r="L171" s="209"/>
      <c r="M171" s="209"/>
      <c r="N171" s="209"/>
      <c r="O171" s="341"/>
      <c r="P171" s="394"/>
      <c r="Q171" s="394"/>
      <c r="R171" s="394"/>
    </row>
    <row r="172" spans="3:18" ht="12.75" customHeight="1">
      <c r="C172" s="341"/>
      <c r="D172" s="341"/>
      <c r="E172" s="209"/>
      <c r="F172" s="209"/>
      <c r="G172" s="345"/>
      <c r="H172" s="345"/>
      <c r="I172" s="209"/>
      <c r="J172" s="209"/>
      <c r="K172" s="209"/>
      <c r="L172" s="209"/>
      <c r="M172" s="209"/>
      <c r="N172" s="209"/>
      <c r="O172" s="341"/>
      <c r="P172" s="385"/>
      <c r="Q172" s="385"/>
      <c r="R172" s="385"/>
    </row>
    <row r="173" spans="3:18" ht="12.75" customHeight="1">
      <c r="C173" s="341"/>
      <c r="D173" s="341"/>
      <c r="E173" s="209"/>
      <c r="F173" s="209"/>
      <c r="G173" s="345"/>
      <c r="H173" s="345"/>
      <c r="I173" s="209"/>
      <c r="J173" s="209"/>
      <c r="K173" s="209"/>
      <c r="L173" s="209"/>
      <c r="M173" s="209"/>
      <c r="N173" s="209"/>
      <c r="O173" s="341"/>
      <c r="P173" s="385"/>
      <c r="Q173" s="385"/>
      <c r="R173" s="385"/>
    </row>
    <row r="174" spans="3:18" ht="12.75" customHeight="1">
      <c r="C174" s="341"/>
      <c r="D174" s="341"/>
      <c r="E174" s="209"/>
      <c r="F174" s="341"/>
      <c r="G174" s="392"/>
      <c r="H174" s="392"/>
      <c r="I174" s="209"/>
      <c r="J174" s="209"/>
      <c r="K174" s="209"/>
      <c r="L174" s="209"/>
      <c r="M174" s="359"/>
      <c r="N174" s="359"/>
      <c r="O174" s="359"/>
      <c r="P174" s="393"/>
      <c r="Q174" s="393"/>
      <c r="R174" s="393"/>
    </row>
    <row r="175" spans="3:18" ht="12.75" customHeight="1">
      <c r="C175" s="341"/>
      <c r="D175" s="341"/>
      <c r="E175" s="209"/>
      <c r="F175" s="341"/>
      <c r="G175" s="392"/>
      <c r="H175" s="392"/>
      <c r="I175" s="209"/>
      <c r="J175" s="209"/>
      <c r="K175" s="209"/>
      <c r="L175" s="209"/>
      <c r="M175" s="359"/>
      <c r="N175" s="359"/>
      <c r="O175" s="359"/>
      <c r="P175" s="393"/>
      <c r="Q175" s="393"/>
      <c r="R175" s="393"/>
    </row>
    <row r="176" spans="3:18" ht="12.75" customHeight="1">
      <c r="C176" s="341"/>
      <c r="D176" s="341"/>
      <c r="E176" s="209"/>
      <c r="F176" s="341"/>
      <c r="G176" s="345"/>
      <c r="H176" s="345"/>
      <c r="I176" s="209"/>
      <c r="J176" s="209"/>
      <c r="K176" s="209"/>
      <c r="L176" s="209"/>
      <c r="M176" s="359"/>
      <c r="N176" s="359"/>
      <c r="O176" s="341"/>
      <c r="P176" s="399"/>
      <c r="Q176" s="399"/>
      <c r="R176" s="399"/>
    </row>
    <row r="177" spans="3:18" ht="12.75" customHeight="1">
      <c r="C177" s="341"/>
      <c r="D177" s="341"/>
      <c r="E177" s="209"/>
      <c r="F177" s="341"/>
      <c r="G177" s="345"/>
      <c r="H177" s="345"/>
      <c r="I177" s="209"/>
      <c r="J177" s="209"/>
      <c r="K177" s="209"/>
      <c r="L177" s="209"/>
      <c r="M177" s="359"/>
      <c r="N177" s="359"/>
      <c r="O177" s="341"/>
      <c r="P177" s="393"/>
      <c r="Q177" s="393"/>
      <c r="R177" s="393"/>
    </row>
    <row r="178" spans="3:18" ht="12.75" customHeight="1">
      <c r="C178" s="341"/>
      <c r="D178" s="341"/>
      <c r="E178" s="209"/>
      <c r="F178" s="341"/>
      <c r="G178" s="392"/>
      <c r="H178" s="392"/>
      <c r="I178" s="209"/>
      <c r="J178" s="209"/>
      <c r="K178" s="209"/>
      <c r="L178" s="209"/>
      <c r="M178" s="359"/>
      <c r="N178" s="359"/>
      <c r="O178" s="359"/>
      <c r="P178" s="393"/>
      <c r="Q178" s="393"/>
      <c r="R178" s="393"/>
    </row>
    <row r="179" spans="3:18" ht="12.75" customHeight="1">
      <c r="C179" s="341"/>
      <c r="D179" s="341"/>
      <c r="E179" s="209"/>
      <c r="F179" s="209"/>
      <c r="G179" s="345"/>
      <c r="H179" s="345"/>
      <c r="I179" s="209"/>
      <c r="J179" s="209"/>
      <c r="K179" s="209"/>
      <c r="L179" s="209"/>
      <c r="M179" s="359"/>
      <c r="N179" s="359"/>
      <c r="O179" s="341"/>
      <c r="P179" s="393"/>
      <c r="Q179" s="393"/>
      <c r="R179" s="393"/>
    </row>
    <row r="180" spans="3:18" ht="12.75" customHeight="1">
      <c r="C180" s="341"/>
      <c r="D180" s="341"/>
      <c r="E180" s="209"/>
      <c r="F180" s="209"/>
      <c r="G180" s="345"/>
      <c r="H180" s="345"/>
      <c r="I180" s="209"/>
      <c r="J180" s="209"/>
      <c r="K180" s="209"/>
      <c r="L180" s="209"/>
      <c r="M180" s="359"/>
      <c r="N180" s="359"/>
      <c r="O180" s="341"/>
      <c r="P180" s="393"/>
      <c r="Q180" s="393"/>
      <c r="R180" s="393"/>
    </row>
    <row r="181" spans="3:18" ht="12.75" customHeight="1">
      <c r="C181" s="341"/>
      <c r="D181" s="341"/>
      <c r="E181" s="209"/>
      <c r="F181" s="209"/>
      <c r="G181" s="392"/>
      <c r="H181" s="392"/>
      <c r="I181" s="209"/>
      <c r="J181" s="209"/>
      <c r="K181" s="209"/>
      <c r="L181" s="209"/>
      <c r="M181" s="209"/>
      <c r="N181" s="209"/>
      <c r="O181" s="209"/>
      <c r="P181" s="393"/>
      <c r="Q181" s="393"/>
      <c r="R181" s="393"/>
    </row>
    <row r="182" spans="3:18" ht="13.5" customHeight="1">
      <c r="C182" s="341"/>
      <c r="D182" s="341"/>
      <c r="E182" s="209"/>
      <c r="F182" s="209"/>
      <c r="G182" s="392"/>
      <c r="H182" s="392"/>
      <c r="I182" s="209"/>
      <c r="J182" s="209"/>
      <c r="K182" s="209"/>
      <c r="L182" s="209"/>
      <c r="M182" s="209"/>
      <c r="N182" s="209"/>
      <c r="O182" s="209"/>
      <c r="P182" s="394"/>
      <c r="Q182" s="394"/>
      <c r="R182" s="394"/>
    </row>
    <row r="183" spans="3:18" ht="13.5" customHeight="1">
      <c r="C183" s="341"/>
      <c r="D183" s="341"/>
      <c r="E183" s="209"/>
      <c r="F183" s="209"/>
      <c r="G183" s="392"/>
      <c r="H183" s="392"/>
      <c r="I183" s="209"/>
      <c r="J183" s="209"/>
      <c r="K183" s="209"/>
      <c r="L183" s="209"/>
      <c r="M183" s="209"/>
      <c r="N183" s="209"/>
      <c r="O183" s="209"/>
      <c r="P183" s="393"/>
      <c r="Q183" s="393"/>
      <c r="R183" s="393"/>
    </row>
    <row r="184" spans="3:18" ht="12.75" customHeight="1">
      <c r="C184" s="341"/>
      <c r="D184" s="341"/>
      <c r="E184" s="209"/>
      <c r="F184" s="209"/>
      <c r="G184" s="392"/>
      <c r="H184" s="392"/>
      <c r="I184" s="209"/>
      <c r="J184" s="209"/>
      <c r="K184" s="209"/>
      <c r="L184" s="209"/>
      <c r="M184" s="209"/>
      <c r="N184" s="209"/>
      <c r="O184" s="209"/>
      <c r="P184" s="394"/>
      <c r="Q184" s="394"/>
      <c r="R184" s="394"/>
    </row>
    <row r="185" spans="3:18" ht="13.5" customHeight="1">
      <c r="C185" s="341"/>
      <c r="D185" s="341"/>
      <c r="E185" s="209"/>
      <c r="F185" s="209"/>
      <c r="G185" s="392"/>
      <c r="H185" s="392"/>
      <c r="I185" s="209"/>
      <c r="J185" s="209"/>
      <c r="K185" s="209"/>
      <c r="L185" s="209"/>
      <c r="M185" s="209"/>
      <c r="N185" s="209"/>
      <c r="O185" s="209"/>
      <c r="P185" s="394"/>
      <c r="Q185" s="394"/>
      <c r="R185" s="394"/>
    </row>
    <row r="186" spans="3:18" ht="12.75" customHeight="1">
      <c r="C186" s="341"/>
      <c r="D186" s="341"/>
      <c r="E186" s="209"/>
      <c r="F186" s="209"/>
      <c r="G186" s="392"/>
      <c r="H186" s="392"/>
      <c r="I186" s="209"/>
      <c r="J186" s="367"/>
      <c r="K186" s="367"/>
      <c r="L186" s="209"/>
      <c r="M186" s="209"/>
      <c r="N186" s="209"/>
      <c r="O186" s="209"/>
      <c r="P186" s="394"/>
      <c r="Q186" s="394"/>
      <c r="R186" s="394"/>
    </row>
    <row r="187" spans="3:18" ht="12.75" customHeight="1">
      <c r="C187" s="341"/>
      <c r="D187" s="345"/>
      <c r="E187" s="209"/>
      <c r="F187" s="209"/>
      <c r="G187" s="392"/>
      <c r="H187" s="392"/>
      <c r="I187" s="367"/>
      <c r="J187" s="367"/>
      <c r="K187" s="367"/>
      <c r="L187" s="367"/>
      <c r="M187" s="367"/>
      <c r="N187" s="367"/>
      <c r="O187" s="359"/>
      <c r="P187" s="394"/>
      <c r="Q187" s="394"/>
      <c r="R187" s="394"/>
    </row>
    <row r="188" spans="3:18" ht="12.75" customHeight="1">
      <c r="C188" s="341"/>
      <c r="D188" s="345"/>
      <c r="E188" s="209"/>
      <c r="F188" s="209"/>
      <c r="G188" s="392"/>
      <c r="H188" s="392"/>
      <c r="I188" s="367"/>
      <c r="J188" s="209"/>
      <c r="K188" s="209"/>
      <c r="L188" s="367"/>
      <c r="M188" s="367"/>
      <c r="N188" s="367"/>
      <c r="O188" s="359"/>
      <c r="P188" s="394"/>
      <c r="Q188" s="394"/>
      <c r="R188" s="394"/>
    </row>
    <row r="189" spans="3:18" ht="12.75" customHeight="1">
      <c r="C189" s="341"/>
      <c r="D189" s="341"/>
      <c r="E189" s="341"/>
      <c r="F189" s="341"/>
      <c r="G189" s="392"/>
      <c r="H189" s="392"/>
      <c r="I189" s="209"/>
      <c r="J189" s="209"/>
      <c r="K189" s="209"/>
      <c r="L189" s="209"/>
      <c r="M189" s="359"/>
      <c r="N189" s="359"/>
      <c r="O189" s="359"/>
      <c r="P189" s="393"/>
      <c r="Q189" s="393"/>
      <c r="R189" s="393"/>
    </row>
    <row r="190" spans="3:18" ht="12.75" customHeight="1">
      <c r="C190" s="341"/>
      <c r="D190" s="341"/>
      <c r="E190" s="209"/>
      <c r="F190" s="209"/>
      <c r="G190" s="345"/>
      <c r="H190" s="345"/>
      <c r="I190" s="209"/>
      <c r="J190" s="209"/>
      <c r="K190" s="209"/>
      <c r="L190" s="209"/>
      <c r="M190" s="209"/>
      <c r="N190" s="209"/>
      <c r="O190" s="341"/>
      <c r="P190" s="393"/>
      <c r="Q190" s="393"/>
      <c r="R190" s="393"/>
    </row>
    <row r="191" spans="3:18" ht="12.75" customHeight="1">
      <c r="C191" s="341"/>
      <c r="D191" s="341"/>
      <c r="E191" s="209"/>
      <c r="F191" s="209"/>
      <c r="G191" s="345"/>
      <c r="H191" s="345"/>
      <c r="I191" s="209"/>
      <c r="J191" s="209"/>
      <c r="K191" s="209"/>
      <c r="L191" s="209"/>
      <c r="M191" s="209"/>
      <c r="N191" s="209"/>
      <c r="O191" s="341"/>
      <c r="P191" s="394"/>
      <c r="Q191" s="394"/>
      <c r="R191" s="394"/>
    </row>
    <row r="192" spans="3:18" ht="12.75" customHeight="1">
      <c r="C192" s="341"/>
      <c r="D192" s="341"/>
      <c r="E192" s="209"/>
      <c r="F192" s="209"/>
      <c r="G192" s="345"/>
      <c r="H192" s="345"/>
      <c r="I192" s="209"/>
      <c r="J192" s="209"/>
      <c r="K192" s="209"/>
      <c r="L192" s="209"/>
      <c r="M192" s="209"/>
      <c r="N192" s="209"/>
      <c r="O192" s="341"/>
      <c r="P192" s="394"/>
      <c r="Q192" s="394"/>
      <c r="R192" s="394"/>
    </row>
    <row r="193" spans="3:18" ht="12.75" customHeight="1">
      <c r="C193" s="341"/>
      <c r="D193" s="341"/>
      <c r="E193" s="209"/>
      <c r="F193" s="209"/>
      <c r="G193" s="345"/>
      <c r="H193" s="345"/>
      <c r="I193" s="209"/>
      <c r="J193" s="209"/>
      <c r="K193" s="209"/>
      <c r="L193" s="209"/>
      <c r="M193" s="209"/>
      <c r="N193" s="209"/>
      <c r="O193" s="341"/>
      <c r="P193" s="394"/>
      <c r="Q193" s="394"/>
      <c r="R193" s="394"/>
    </row>
    <row r="194" spans="3:18" ht="12.75" customHeight="1">
      <c r="C194" s="341"/>
      <c r="D194" s="341"/>
      <c r="E194" s="209"/>
      <c r="F194" s="209"/>
      <c r="G194" s="345"/>
      <c r="H194" s="345"/>
      <c r="I194" s="209"/>
      <c r="J194" s="209"/>
      <c r="K194" s="209"/>
      <c r="L194" s="209"/>
      <c r="M194" s="209"/>
      <c r="N194" s="209"/>
      <c r="O194" s="341"/>
      <c r="P194" s="394"/>
      <c r="Q194" s="394"/>
      <c r="R194" s="394"/>
    </row>
    <row r="195" spans="3:18" ht="12.75" customHeight="1">
      <c r="C195" s="341"/>
      <c r="D195" s="341"/>
      <c r="E195" s="209"/>
      <c r="F195" s="341"/>
      <c r="G195" s="392"/>
      <c r="H195" s="392"/>
      <c r="I195" s="209"/>
      <c r="J195" s="209"/>
      <c r="K195" s="209"/>
      <c r="L195" s="209"/>
      <c r="M195" s="359"/>
      <c r="N195" s="359"/>
      <c r="O195" s="359"/>
      <c r="P195" s="394"/>
      <c r="Q195" s="394"/>
      <c r="R195" s="394"/>
    </row>
    <row r="196" spans="3:18" ht="12.75" customHeight="1">
      <c r="C196" s="341"/>
      <c r="D196" s="341"/>
      <c r="E196" s="209"/>
      <c r="F196" s="341"/>
      <c r="G196" s="392"/>
      <c r="H196" s="392"/>
      <c r="I196" s="209"/>
      <c r="J196" s="209"/>
      <c r="K196" s="209"/>
      <c r="L196" s="209"/>
      <c r="M196" s="359"/>
      <c r="N196" s="359"/>
      <c r="O196" s="359"/>
      <c r="P196" s="394"/>
      <c r="Q196" s="394"/>
      <c r="R196" s="394"/>
    </row>
    <row r="197" spans="3:18" ht="12.75" customHeight="1">
      <c r="C197" s="341"/>
      <c r="D197" s="341"/>
      <c r="E197" s="209"/>
      <c r="F197" s="341"/>
      <c r="G197" s="345"/>
      <c r="H197" s="345"/>
      <c r="I197" s="209"/>
      <c r="J197" s="209"/>
      <c r="K197" s="209"/>
      <c r="L197" s="209"/>
      <c r="M197" s="359"/>
      <c r="N197" s="359"/>
      <c r="O197" s="341"/>
      <c r="P197" s="394"/>
      <c r="Q197" s="394"/>
      <c r="R197" s="394"/>
    </row>
    <row r="198" spans="3:18" ht="12.75" customHeight="1">
      <c r="C198" s="341"/>
      <c r="D198" s="341"/>
      <c r="E198" s="209"/>
      <c r="F198" s="341"/>
      <c r="G198" s="345"/>
      <c r="H198" s="345"/>
      <c r="I198" s="209"/>
      <c r="J198" s="209"/>
      <c r="K198" s="209"/>
      <c r="L198" s="209"/>
      <c r="M198" s="359"/>
      <c r="N198" s="359"/>
      <c r="O198" s="341"/>
      <c r="P198" s="394"/>
      <c r="Q198" s="394"/>
      <c r="R198" s="394"/>
    </row>
    <row r="199" spans="3:18" ht="12.75" customHeight="1">
      <c r="C199" s="341"/>
      <c r="D199" s="341"/>
      <c r="E199" s="209"/>
      <c r="F199" s="341"/>
      <c r="G199" s="345"/>
      <c r="H199" s="345"/>
      <c r="I199" s="209"/>
      <c r="J199" s="209"/>
      <c r="K199" s="209"/>
      <c r="L199" s="209"/>
      <c r="M199" s="359"/>
      <c r="N199" s="359"/>
      <c r="O199" s="341"/>
      <c r="P199" s="394"/>
      <c r="Q199" s="394"/>
      <c r="R199" s="394"/>
    </row>
    <row r="200" spans="3:18" ht="12.75" customHeight="1">
      <c r="C200" s="341"/>
      <c r="D200" s="341"/>
      <c r="E200" s="209"/>
      <c r="F200" s="341"/>
      <c r="G200" s="392"/>
      <c r="H200" s="392"/>
      <c r="I200" s="209"/>
      <c r="J200" s="209"/>
      <c r="K200" s="209"/>
      <c r="L200" s="209"/>
      <c r="M200" s="359"/>
      <c r="N200" s="359"/>
      <c r="O200" s="359"/>
      <c r="P200" s="394"/>
      <c r="Q200" s="394"/>
      <c r="R200" s="394"/>
    </row>
    <row r="201" spans="3:18" ht="12.75" customHeight="1">
      <c r="C201" s="341"/>
      <c r="D201" s="341"/>
      <c r="E201" s="209"/>
      <c r="F201" s="209"/>
      <c r="G201" s="345"/>
      <c r="H201" s="345"/>
      <c r="I201" s="209"/>
      <c r="J201" s="209"/>
      <c r="K201" s="209"/>
      <c r="L201" s="209"/>
      <c r="M201" s="359"/>
      <c r="N201" s="359"/>
      <c r="O201" s="341"/>
      <c r="P201" s="394"/>
      <c r="Q201" s="394"/>
      <c r="R201" s="394"/>
    </row>
    <row r="202" spans="3:18" ht="12.75" customHeight="1">
      <c r="C202" s="341"/>
      <c r="D202" s="341"/>
      <c r="E202" s="209"/>
      <c r="F202" s="209"/>
      <c r="G202" s="345"/>
      <c r="H202" s="345"/>
      <c r="I202" s="209"/>
      <c r="J202" s="209"/>
      <c r="K202" s="209"/>
      <c r="L202" s="209"/>
      <c r="M202" s="359"/>
      <c r="N202" s="359"/>
      <c r="O202" s="341"/>
      <c r="P202" s="393"/>
      <c r="Q202" s="393"/>
      <c r="R202" s="393"/>
    </row>
    <row r="203" spans="3:18" ht="12.75" customHeight="1">
      <c r="C203" s="341"/>
      <c r="D203" s="341"/>
      <c r="E203" s="209"/>
      <c r="F203" s="209"/>
      <c r="G203" s="392"/>
      <c r="H203" s="392"/>
      <c r="I203" s="209"/>
      <c r="J203" s="209"/>
      <c r="K203" s="209"/>
      <c r="L203" s="209"/>
      <c r="M203" s="209"/>
      <c r="N203" s="209"/>
      <c r="O203" s="209"/>
      <c r="P203" s="393"/>
      <c r="Q203" s="393"/>
      <c r="R203" s="393"/>
    </row>
    <row r="204" spans="3:18" ht="27" customHeight="1">
      <c r="C204" s="341"/>
      <c r="D204" s="341"/>
      <c r="E204" s="209"/>
      <c r="F204" s="209"/>
      <c r="G204" s="392"/>
      <c r="H204" s="392"/>
      <c r="I204" s="209"/>
      <c r="J204" s="209"/>
      <c r="K204" s="209"/>
      <c r="L204" s="209"/>
      <c r="M204" s="675"/>
      <c r="N204" s="675"/>
      <c r="O204" s="676"/>
      <c r="P204" s="394"/>
      <c r="Q204" s="394"/>
      <c r="R204" s="394"/>
    </row>
    <row r="205" spans="3:18" ht="13.5" customHeight="1">
      <c r="C205" s="341"/>
      <c r="D205" s="341"/>
      <c r="E205" s="209"/>
      <c r="F205" s="209"/>
      <c r="G205" s="392"/>
      <c r="H205" s="392"/>
      <c r="I205" s="209"/>
      <c r="J205" s="209"/>
      <c r="K205" s="209"/>
      <c r="L205" s="209"/>
      <c r="M205" s="209"/>
      <c r="N205" s="209"/>
      <c r="O205" s="209"/>
      <c r="P205" s="393"/>
      <c r="Q205" s="393"/>
      <c r="R205" s="393"/>
    </row>
    <row r="206" spans="3:18" ht="12.75" customHeight="1">
      <c r="C206" s="341"/>
      <c r="D206" s="341"/>
      <c r="E206" s="209"/>
      <c r="F206" s="209"/>
      <c r="G206" s="392"/>
      <c r="H206" s="392"/>
      <c r="I206" s="209"/>
      <c r="J206" s="209"/>
      <c r="K206" s="209"/>
      <c r="L206" s="209"/>
      <c r="M206" s="209"/>
      <c r="N206" s="209"/>
      <c r="O206" s="209"/>
      <c r="P206" s="394"/>
      <c r="Q206" s="394"/>
      <c r="R206" s="394"/>
    </row>
    <row r="207" spans="3:18" ht="12.75" customHeight="1">
      <c r="C207" s="341"/>
      <c r="D207" s="341"/>
      <c r="E207" s="209"/>
      <c r="F207" s="209"/>
      <c r="G207" s="392"/>
      <c r="H207" s="392"/>
      <c r="I207" s="209"/>
      <c r="J207" s="367"/>
      <c r="K207" s="367"/>
      <c r="L207" s="209"/>
      <c r="M207" s="209"/>
      <c r="N207" s="209"/>
      <c r="O207" s="341"/>
      <c r="P207" s="382"/>
      <c r="Q207" s="382"/>
      <c r="R207" s="382"/>
    </row>
    <row r="208" spans="3:18" ht="12.75" customHeight="1">
      <c r="C208" s="341"/>
      <c r="D208" s="341"/>
      <c r="E208" s="209"/>
      <c r="F208" s="209"/>
      <c r="G208" s="392"/>
      <c r="H208" s="392"/>
      <c r="I208" s="367"/>
      <c r="J208" s="209"/>
      <c r="K208" s="209"/>
      <c r="L208" s="367"/>
      <c r="M208" s="367"/>
      <c r="N208" s="367"/>
      <c r="O208" s="341"/>
      <c r="P208" s="382"/>
      <c r="Q208" s="382"/>
      <c r="R208" s="382"/>
    </row>
    <row r="209" spans="3:18" ht="12.75" customHeight="1">
      <c r="C209" s="341"/>
      <c r="D209" s="341"/>
      <c r="E209" s="341"/>
      <c r="F209" s="341"/>
      <c r="G209" s="392"/>
      <c r="H209" s="392"/>
      <c r="I209" s="209"/>
      <c r="J209" s="209"/>
      <c r="K209" s="209"/>
      <c r="L209" s="209"/>
      <c r="M209" s="359"/>
      <c r="N209" s="359"/>
      <c r="O209" s="359"/>
      <c r="P209" s="382"/>
      <c r="Q209" s="382"/>
      <c r="R209" s="382"/>
    </row>
    <row r="210" spans="3:18" ht="12.75" customHeight="1">
      <c r="C210" s="341"/>
      <c r="D210" s="341"/>
      <c r="E210" s="341"/>
      <c r="F210" s="341"/>
      <c r="G210" s="392"/>
      <c r="H210" s="392"/>
      <c r="I210" s="209"/>
      <c r="J210" s="209"/>
      <c r="K210" s="209"/>
      <c r="L210" s="209"/>
      <c r="M210" s="359"/>
      <c r="N210" s="359"/>
      <c r="O210" s="359"/>
      <c r="P210" s="382"/>
      <c r="Q210" s="382"/>
      <c r="R210" s="382"/>
    </row>
    <row r="211" spans="3:18" ht="12.75" customHeight="1">
      <c r="C211" s="341"/>
      <c r="D211" s="341"/>
      <c r="E211" s="209"/>
      <c r="F211" s="209"/>
      <c r="G211" s="345"/>
      <c r="H211" s="345"/>
      <c r="I211" s="209"/>
      <c r="J211" s="209"/>
      <c r="K211" s="209"/>
      <c r="L211" s="209"/>
      <c r="M211" s="209"/>
      <c r="N211" s="209"/>
      <c r="O211" s="341"/>
      <c r="P211" s="394"/>
      <c r="Q211" s="394"/>
      <c r="R211" s="394"/>
    </row>
    <row r="212" spans="3:18" ht="12.75" customHeight="1">
      <c r="C212" s="341"/>
      <c r="D212" s="341"/>
      <c r="E212" s="209"/>
      <c r="F212" s="209"/>
      <c r="G212" s="345"/>
      <c r="H212" s="345"/>
      <c r="I212" s="209"/>
      <c r="J212" s="209"/>
      <c r="K212" s="209"/>
      <c r="L212" s="209"/>
      <c r="M212" s="209"/>
      <c r="N212" s="209"/>
      <c r="O212" s="341"/>
      <c r="P212" s="394"/>
      <c r="Q212" s="394"/>
      <c r="R212" s="394"/>
    </row>
    <row r="213" spans="3:18" ht="12.75" customHeight="1">
      <c r="C213" s="341"/>
      <c r="D213" s="341"/>
      <c r="E213" s="209"/>
      <c r="F213" s="209"/>
      <c r="G213" s="345"/>
      <c r="H213" s="345"/>
      <c r="I213" s="209"/>
      <c r="J213" s="209"/>
      <c r="K213" s="209"/>
      <c r="L213" s="209"/>
      <c r="M213" s="209"/>
      <c r="N213" s="209"/>
      <c r="O213" s="341"/>
      <c r="P213" s="394"/>
      <c r="Q213" s="394"/>
      <c r="R213" s="394"/>
    </row>
    <row r="214" spans="3:18" ht="12.75" customHeight="1">
      <c r="C214" s="341"/>
      <c r="D214" s="341"/>
      <c r="E214" s="209"/>
      <c r="F214" s="209"/>
      <c r="G214" s="345"/>
      <c r="H214" s="345"/>
      <c r="I214" s="209"/>
      <c r="J214" s="209"/>
      <c r="K214" s="209"/>
      <c r="L214" s="209"/>
      <c r="M214" s="209"/>
      <c r="N214" s="209"/>
      <c r="O214" s="341"/>
      <c r="P214" s="394"/>
      <c r="Q214" s="394"/>
      <c r="R214" s="394"/>
    </row>
    <row r="215" spans="3:18" ht="12.75" customHeight="1">
      <c r="C215" s="341"/>
      <c r="D215" s="341"/>
      <c r="E215" s="209"/>
      <c r="F215" s="209"/>
      <c r="G215" s="345"/>
      <c r="H215" s="345"/>
      <c r="I215" s="209"/>
      <c r="J215" s="209"/>
      <c r="K215" s="209"/>
      <c r="L215" s="209"/>
      <c r="M215" s="209"/>
      <c r="N215" s="209"/>
      <c r="O215" s="341"/>
      <c r="P215" s="394"/>
      <c r="Q215" s="394"/>
      <c r="R215" s="394"/>
    </row>
    <row r="216" spans="3:18" ht="12.75" customHeight="1">
      <c r="C216" s="341"/>
      <c r="D216" s="341"/>
      <c r="E216" s="209"/>
      <c r="F216" s="341"/>
      <c r="G216" s="392"/>
      <c r="H216" s="392"/>
      <c r="I216" s="209"/>
      <c r="J216" s="209"/>
      <c r="K216" s="209"/>
      <c r="L216" s="209"/>
      <c r="M216" s="359"/>
      <c r="N216" s="359"/>
      <c r="O216" s="359"/>
      <c r="P216" s="394"/>
      <c r="Q216" s="394"/>
      <c r="R216" s="394"/>
    </row>
    <row r="217" spans="3:18" ht="12.75" customHeight="1">
      <c r="C217" s="341"/>
      <c r="D217" s="341"/>
      <c r="E217" s="209"/>
      <c r="F217" s="341"/>
      <c r="G217" s="392"/>
      <c r="H217" s="392"/>
      <c r="I217" s="209"/>
      <c r="J217" s="209"/>
      <c r="K217" s="209"/>
      <c r="L217" s="209"/>
      <c r="M217" s="359"/>
      <c r="N217" s="359"/>
      <c r="O217" s="359"/>
      <c r="P217" s="394"/>
      <c r="Q217" s="394"/>
      <c r="R217" s="394"/>
    </row>
    <row r="218" spans="3:18" ht="12.75" customHeight="1">
      <c r="C218" s="341"/>
      <c r="D218" s="341"/>
      <c r="E218" s="209"/>
      <c r="F218" s="341"/>
      <c r="G218" s="345"/>
      <c r="H218" s="345"/>
      <c r="I218" s="209"/>
      <c r="J218" s="209"/>
      <c r="K218" s="209"/>
      <c r="L218" s="209"/>
      <c r="M218" s="359"/>
      <c r="N218" s="359"/>
      <c r="O218" s="341"/>
      <c r="P218" s="394"/>
      <c r="Q218" s="394"/>
      <c r="R218" s="394"/>
    </row>
    <row r="219" spans="3:18" ht="12.75" customHeight="1">
      <c r="C219" s="341"/>
      <c r="D219" s="341"/>
      <c r="E219" s="209"/>
      <c r="F219" s="341"/>
      <c r="G219" s="345"/>
      <c r="H219" s="345"/>
      <c r="I219" s="209"/>
      <c r="J219" s="209"/>
      <c r="K219" s="209"/>
      <c r="L219" s="209"/>
      <c r="M219" s="359"/>
      <c r="N219" s="359"/>
      <c r="O219" s="341"/>
      <c r="P219" s="394"/>
      <c r="Q219" s="394"/>
      <c r="R219" s="394"/>
    </row>
    <row r="220" spans="3:18" ht="12.75" customHeight="1">
      <c r="C220" s="341"/>
      <c r="D220" s="341"/>
      <c r="E220" s="209"/>
      <c r="F220" s="341"/>
      <c r="G220" s="392"/>
      <c r="H220" s="392"/>
      <c r="I220" s="209"/>
      <c r="J220" s="209"/>
      <c r="K220" s="209"/>
      <c r="L220" s="209"/>
      <c r="M220" s="359"/>
      <c r="N220" s="359"/>
      <c r="O220" s="359"/>
      <c r="P220" s="394"/>
      <c r="Q220" s="394"/>
      <c r="R220" s="394"/>
    </row>
    <row r="221" spans="3:18" ht="12.75" customHeight="1">
      <c r="C221" s="341"/>
      <c r="D221" s="341"/>
      <c r="E221" s="209"/>
      <c r="F221" s="209"/>
      <c r="G221" s="345"/>
      <c r="H221" s="345"/>
      <c r="I221" s="209"/>
      <c r="J221" s="209"/>
      <c r="K221" s="209"/>
      <c r="L221" s="209"/>
      <c r="M221" s="359"/>
      <c r="N221" s="359"/>
      <c r="O221" s="341"/>
      <c r="P221" s="394"/>
      <c r="Q221" s="394"/>
      <c r="R221" s="394"/>
    </row>
    <row r="222" spans="3:18" ht="12.75" customHeight="1">
      <c r="C222" s="341"/>
      <c r="D222" s="341"/>
      <c r="E222" s="209"/>
      <c r="F222" s="209"/>
      <c r="G222" s="345"/>
      <c r="H222" s="345"/>
      <c r="I222" s="209"/>
      <c r="J222" s="209"/>
      <c r="K222" s="209"/>
      <c r="L222" s="209"/>
      <c r="M222" s="359"/>
      <c r="N222" s="359"/>
      <c r="O222" s="341"/>
      <c r="P222" s="394"/>
      <c r="Q222" s="394"/>
      <c r="R222" s="394"/>
    </row>
    <row r="223" spans="3:18" ht="12.75" customHeight="1">
      <c r="C223" s="341"/>
      <c r="D223" s="341"/>
      <c r="E223" s="209"/>
      <c r="F223" s="209"/>
      <c r="G223" s="392"/>
      <c r="H223" s="392"/>
      <c r="I223" s="209"/>
      <c r="J223" s="209"/>
      <c r="K223" s="209"/>
      <c r="L223" s="209"/>
      <c r="M223" s="209"/>
      <c r="N223" s="209"/>
      <c r="O223" s="209"/>
      <c r="P223" s="393"/>
      <c r="Q223" s="393"/>
      <c r="R223" s="393"/>
    </row>
    <row r="224" spans="3:18" ht="12.75" customHeight="1">
      <c r="C224" s="341"/>
      <c r="D224" s="341"/>
      <c r="E224" s="209"/>
      <c r="F224" s="209"/>
      <c r="G224" s="392"/>
      <c r="H224" s="392"/>
      <c r="I224" s="209"/>
      <c r="J224" s="341"/>
      <c r="K224" s="341"/>
      <c r="L224" s="341"/>
      <c r="M224" s="209"/>
      <c r="N224" s="209"/>
      <c r="O224" s="341"/>
      <c r="P224" s="394"/>
      <c r="Q224" s="394"/>
      <c r="R224" s="394"/>
    </row>
    <row r="225" spans="3:18" ht="13.5" customHeight="1">
      <c r="C225" s="341"/>
      <c r="D225" s="341"/>
      <c r="E225" s="209"/>
      <c r="F225" s="209"/>
      <c r="G225" s="392"/>
      <c r="H225" s="392"/>
      <c r="I225" s="209"/>
      <c r="J225" s="341"/>
      <c r="K225" s="341"/>
      <c r="L225" s="341"/>
      <c r="M225" s="341"/>
      <c r="N225" s="341"/>
      <c r="O225" s="341"/>
      <c r="P225" s="393"/>
      <c r="Q225" s="393"/>
      <c r="R225" s="393"/>
    </row>
    <row r="226" spans="3:18" ht="12.75" customHeight="1">
      <c r="C226" s="341"/>
      <c r="D226" s="341"/>
      <c r="E226" s="209"/>
      <c r="F226" s="209"/>
      <c r="G226" s="392"/>
      <c r="H226" s="392"/>
      <c r="I226" s="209"/>
      <c r="J226" s="341"/>
      <c r="K226" s="341"/>
      <c r="L226" s="341"/>
      <c r="M226" s="341"/>
      <c r="N226" s="341"/>
      <c r="O226" s="341"/>
      <c r="P226" s="394"/>
      <c r="Q226" s="394"/>
      <c r="R226" s="394"/>
    </row>
    <row r="227" spans="3:18" ht="12.75" customHeight="1">
      <c r="C227" s="341"/>
      <c r="D227" s="341"/>
      <c r="E227" s="209"/>
      <c r="F227" s="209"/>
      <c r="G227" s="392"/>
      <c r="H227" s="392"/>
      <c r="I227" s="209"/>
      <c r="J227" s="209"/>
      <c r="K227" s="209"/>
      <c r="L227" s="209"/>
      <c r="M227" s="209"/>
      <c r="N227" s="209"/>
      <c r="O227" s="209"/>
      <c r="P227" s="393"/>
      <c r="Q227" s="393"/>
      <c r="R227" s="393"/>
    </row>
    <row r="228" spans="3:18" ht="12.75" customHeight="1">
      <c r="C228" s="341"/>
      <c r="D228" s="341"/>
      <c r="E228" s="209"/>
      <c r="F228" s="209"/>
      <c r="G228" s="392"/>
      <c r="H228" s="392"/>
      <c r="I228" s="209"/>
      <c r="J228" s="209"/>
      <c r="K228" s="209"/>
      <c r="L228" s="209"/>
      <c r="M228" s="209"/>
      <c r="N228" s="209"/>
      <c r="O228" s="341"/>
      <c r="P228" s="382"/>
      <c r="Q228" s="382"/>
      <c r="R228" s="382"/>
    </row>
    <row r="229" spans="3:18" ht="12.75" customHeight="1">
      <c r="C229" s="341"/>
      <c r="D229" s="341"/>
      <c r="E229" s="341"/>
      <c r="F229" s="341"/>
      <c r="G229" s="345"/>
      <c r="H229" s="345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</row>
    <row r="230" spans="3:18" ht="12.75" customHeight="1">
      <c r="C230" s="341"/>
      <c r="D230" s="341"/>
      <c r="E230" s="341"/>
      <c r="F230" s="341"/>
      <c r="G230" s="345"/>
      <c r="H230" s="345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</row>
    <row r="231" spans="3:18" ht="12.75" customHeight="1">
      <c r="C231" s="341"/>
      <c r="D231" s="341"/>
      <c r="E231" s="341"/>
      <c r="F231" s="341"/>
      <c r="G231" s="345"/>
      <c r="H231" s="345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</row>
    <row r="232" spans="3:18" ht="12.75" customHeight="1">
      <c r="C232" s="341"/>
      <c r="D232" s="341"/>
      <c r="E232" s="341"/>
      <c r="F232" s="341"/>
      <c r="G232" s="345"/>
      <c r="H232" s="345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</row>
    <row r="233" spans="3:18" ht="12.75" customHeight="1">
      <c r="C233" s="341"/>
      <c r="D233" s="341"/>
      <c r="E233" s="341"/>
      <c r="F233" s="341"/>
      <c r="G233" s="345"/>
      <c r="H233" s="345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</row>
    <row r="234" spans="3:18" ht="12.75" customHeight="1">
      <c r="C234" s="341"/>
      <c r="D234" s="341"/>
      <c r="E234" s="341"/>
      <c r="F234" s="341"/>
      <c r="G234" s="345"/>
      <c r="H234" s="345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</row>
    <row r="235" spans="3:18" ht="12.75" customHeight="1">
      <c r="C235" s="341"/>
      <c r="D235" s="341"/>
      <c r="E235" s="341"/>
      <c r="F235" s="341"/>
      <c r="G235" s="345"/>
      <c r="H235" s="345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</row>
    <row r="236" spans="3:18" ht="12.75" customHeight="1">
      <c r="C236" s="341"/>
      <c r="D236" s="341"/>
      <c r="E236" s="341"/>
      <c r="F236" s="341"/>
      <c r="G236" s="345"/>
      <c r="H236" s="345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</row>
    <row r="237" spans="3:18" ht="12.75" customHeight="1">
      <c r="C237" s="341"/>
      <c r="D237" s="341"/>
      <c r="E237" s="341"/>
      <c r="F237" s="341"/>
      <c r="G237" s="345"/>
      <c r="H237" s="345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</row>
    <row r="238" spans="3:18" ht="12.75" customHeight="1">
      <c r="C238" s="341"/>
      <c r="D238" s="341"/>
      <c r="E238" s="341"/>
      <c r="F238" s="341"/>
      <c r="G238" s="345"/>
      <c r="H238" s="345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</row>
    <row r="239" spans="3:18" ht="13.5" customHeight="1">
      <c r="C239" s="341"/>
      <c r="D239" s="341"/>
      <c r="E239" s="341"/>
      <c r="F239" s="341"/>
      <c r="G239" s="345"/>
      <c r="H239" s="345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</row>
    <row r="240" spans="3:18" ht="12.75" customHeight="1">
      <c r="C240" s="341"/>
      <c r="D240" s="341"/>
      <c r="E240" s="341"/>
      <c r="F240" s="341"/>
      <c r="G240" s="345"/>
      <c r="H240" s="345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</row>
    <row r="241" spans="3:18" ht="12.75" customHeight="1">
      <c r="C241" s="341"/>
      <c r="D241" s="341"/>
      <c r="E241" s="341"/>
      <c r="F241" s="341"/>
      <c r="G241" s="345"/>
      <c r="H241" s="345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</row>
    <row r="242" spans="3:18" ht="12.75" customHeight="1">
      <c r="C242" s="341"/>
      <c r="D242" s="341"/>
      <c r="E242" s="341"/>
      <c r="F242" s="341"/>
      <c r="G242" s="345"/>
      <c r="H242" s="345"/>
      <c r="I242" s="209"/>
      <c r="J242" s="341"/>
      <c r="K242" s="341"/>
      <c r="L242" s="341"/>
      <c r="M242" s="341"/>
      <c r="N242" s="341"/>
      <c r="O242" s="341"/>
      <c r="P242" s="341"/>
      <c r="Q242" s="341"/>
      <c r="R242" s="341"/>
    </row>
    <row r="243" spans="3:18" ht="12.75" customHeight="1">
      <c r="C243" s="341"/>
      <c r="D243" s="341"/>
      <c r="E243" s="341"/>
      <c r="F243" s="341"/>
      <c r="G243" s="345"/>
      <c r="H243" s="345"/>
      <c r="I243" s="341"/>
      <c r="J243" s="341"/>
      <c r="K243" s="341"/>
      <c r="L243" s="341"/>
      <c r="M243" s="341"/>
      <c r="N243" s="341"/>
      <c r="O243" s="341"/>
      <c r="P243" s="354"/>
      <c r="Q243" s="354"/>
      <c r="R243" s="354"/>
    </row>
    <row r="244" spans="3:18" ht="12.75" customHeight="1">
      <c r="C244" s="341"/>
      <c r="D244" s="341"/>
      <c r="E244" s="341"/>
      <c r="F244" s="341"/>
      <c r="G244" s="345"/>
      <c r="H244" s="345"/>
      <c r="I244" s="341"/>
      <c r="J244" s="341"/>
      <c r="K244" s="341"/>
      <c r="L244" s="341"/>
      <c r="M244" s="341"/>
      <c r="N244" s="341"/>
      <c r="O244" s="341"/>
      <c r="P244" s="354"/>
      <c r="Q244" s="354"/>
      <c r="R244" s="354"/>
    </row>
    <row r="245" spans="3:18" ht="12.75" customHeight="1">
      <c r="C245" s="341"/>
      <c r="D245" s="341"/>
      <c r="E245" s="341"/>
      <c r="F245" s="341"/>
      <c r="G245" s="345"/>
      <c r="H245" s="345"/>
      <c r="I245" s="341"/>
      <c r="J245" s="341"/>
      <c r="K245" s="341"/>
      <c r="L245" s="341"/>
      <c r="M245" s="341"/>
      <c r="N245" s="341"/>
      <c r="O245" s="341"/>
      <c r="P245" s="354"/>
      <c r="Q245" s="354"/>
      <c r="R245" s="354"/>
    </row>
    <row r="246" spans="3:18" ht="12.75" customHeight="1">
      <c r="C246" s="341"/>
      <c r="D246" s="341"/>
      <c r="E246" s="341"/>
      <c r="F246" s="341"/>
      <c r="G246" s="345"/>
      <c r="H246" s="345"/>
      <c r="I246" s="341"/>
      <c r="J246" s="341"/>
      <c r="K246" s="341"/>
      <c r="L246" s="341"/>
      <c r="M246" s="341"/>
      <c r="N246" s="341"/>
      <c r="O246" s="341"/>
      <c r="P246" s="354"/>
      <c r="Q246" s="354"/>
      <c r="R246" s="354"/>
    </row>
    <row r="247" spans="3:18" ht="12.75" customHeight="1">
      <c r="C247" s="341"/>
      <c r="D247" s="341"/>
      <c r="E247" s="341"/>
      <c r="F247" s="341"/>
      <c r="G247" s="345"/>
      <c r="H247" s="345"/>
      <c r="I247" s="341"/>
      <c r="J247" s="341"/>
      <c r="K247" s="341"/>
      <c r="L247" s="341"/>
      <c r="M247" s="341"/>
      <c r="N247" s="341"/>
      <c r="O247" s="341"/>
      <c r="P247" s="354"/>
      <c r="Q247" s="354"/>
      <c r="R247" s="354"/>
    </row>
    <row r="248" spans="3:18" ht="12.75" customHeight="1">
      <c r="C248" s="341"/>
      <c r="D248" s="341"/>
      <c r="E248" s="341"/>
      <c r="F248" s="341"/>
      <c r="G248" s="345"/>
      <c r="H248" s="345"/>
      <c r="I248" s="341"/>
      <c r="J248" s="341"/>
      <c r="K248" s="341"/>
      <c r="L248" s="341"/>
      <c r="M248" s="341"/>
      <c r="N248" s="341"/>
      <c r="O248" s="341"/>
      <c r="P248" s="354"/>
      <c r="Q248" s="354"/>
      <c r="R248" s="354"/>
    </row>
    <row r="249" spans="3:18" ht="12.75" customHeight="1">
      <c r="C249" s="341"/>
      <c r="D249" s="341"/>
      <c r="E249" s="341"/>
      <c r="F249" s="341"/>
      <c r="G249" s="345"/>
      <c r="H249" s="345"/>
      <c r="I249" s="341"/>
      <c r="J249" s="341"/>
      <c r="K249" s="341"/>
      <c r="L249" s="341"/>
      <c r="M249" s="341"/>
      <c r="N249" s="341"/>
      <c r="O249" s="341"/>
      <c r="P249" s="354"/>
      <c r="Q249" s="354"/>
      <c r="R249" s="354"/>
    </row>
    <row r="250" spans="3:18" ht="12.75" customHeight="1">
      <c r="C250" s="341"/>
      <c r="D250" s="341"/>
      <c r="E250" s="341"/>
      <c r="F250" s="341"/>
      <c r="G250" s="345"/>
      <c r="H250" s="345"/>
      <c r="I250" s="341"/>
      <c r="J250" s="341"/>
      <c r="K250" s="341"/>
      <c r="L250" s="341"/>
      <c r="M250" s="341"/>
      <c r="N250" s="341"/>
      <c r="O250" s="341"/>
      <c r="P250" s="354"/>
      <c r="Q250" s="354"/>
      <c r="R250" s="354"/>
    </row>
    <row r="251" spans="3:18" ht="12.75" customHeight="1">
      <c r="C251" s="341"/>
      <c r="D251" s="341"/>
      <c r="E251" s="341"/>
      <c r="F251" s="341"/>
      <c r="G251" s="345"/>
      <c r="H251" s="345"/>
      <c r="I251" s="341"/>
      <c r="J251" s="341"/>
      <c r="K251" s="341"/>
      <c r="L251" s="341"/>
      <c r="M251" s="341"/>
      <c r="N251" s="341"/>
      <c r="O251" s="341"/>
      <c r="P251" s="354"/>
      <c r="Q251" s="354"/>
      <c r="R251" s="354"/>
    </row>
    <row r="252" spans="3:18" ht="12.75" customHeight="1">
      <c r="C252" s="341"/>
      <c r="D252" s="341"/>
      <c r="E252" s="341"/>
      <c r="F252" s="341"/>
      <c r="G252" s="345"/>
      <c r="H252" s="345"/>
      <c r="I252" s="341"/>
      <c r="J252" s="341"/>
      <c r="K252" s="341"/>
      <c r="L252" s="341"/>
      <c r="M252" s="341"/>
      <c r="N252" s="341"/>
      <c r="O252" s="341"/>
      <c r="P252" s="364"/>
      <c r="Q252" s="364"/>
      <c r="R252" s="364"/>
    </row>
    <row r="253" spans="3:18" ht="12.75" customHeight="1">
      <c r="C253" s="341"/>
      <c r="D253" s="341"/>
      <c r="E253" s="341"/>
      <c r="F253" s="341"/>
      <c r="G253" s="345"/>
      <c r="H253" s="345"/>
      <c r="I253" s="341"/>
      <c r="J253" s="341"/>
      <c r="K253" s="341"/>
      <c r="L253" s="341"/>
      <c r="M253" s="341"/>
      <c r="N253" s="341"/>
      <c r="O253" s="341"/>
      <c r="P253" s="364"/>
      <c r="Q253" s="364"/>
      <c r="R253" s="364"/>
    </row>
    <row r="254" spans="3:18" ht="13.5" customHeight="1">
      <c r="C254" s="341"/>
      <c r="D254" s="341"/>
      <c r="E254" s="341"/>
      <c r="F254" s="341"/>
      <c r="G254" s="345"/>
      <c r="H254" s="345"/>
      <c r="I254" s="341"/>
      <c r="J254" s="341"/>
      <c r="K254" s="341"/>
      <c r="L254" s="341"/>
      <c r="M254" s="341"/>
      <c r="N254" s="341"/>
      <c r="O254" s="341"/>
      <c r="P254" s="354"/>
      <c r="Q254" s="354"/>
      <c r="R254" s="354"/>
    </row>
    <row r="255" spans="3:18" ht="13.5" customHeight="1">
      <c r="C255" s="341"/>
      <c r="D255" s="341"/>
      <c r="E255" s="341"/>
      <c r="F255" s="341"/>
      <c r="G255" s="345"/>
      <c r="H255" s="345"/>
      <c r="I255" s="341"/>
      <c r="J255" s="341"/>
      <c r="K255" s="341"/>
      <c r="L255" s="341"/>
      <c r="M255" s="341"/>
      <c r="N255" s="341"/>
      <c r="O255" s="341"/>
      <c r="P255" s="354"/>
      <c r="Q255" s="354"/>
      <c r="R255" s="354"/>
    </row>
    <row r="256" spans="3:18" ht="13.5" customHeight="1">
      <c r="C256" s="341"/>
      <c r="D256" s="341"/>
      <c r="E256" s="341"/>
      <c r="F256" s="341"/>
      <c r="G256" s="345"/>
      <c r="H256" s="345"/>
      <c r="I256" s="341"/>
      <c r="J256" s="341"/>
      <c r="K256" s="341"/>
      <c r="L256" s="341"/>
      <c r="M256" s="341"/>
      <c r="N256" s="341"/>
      <c r="O256" s="341"/>
      <c r="P256" s="354"/>
      <c r="Q256" s="354"/>
      <c r="R256" s="354"/>
    </row>
    <row r="257" spans="3:18" ht="13.5" customHeight="1">
      <c r="C257" s="341"/>
      <c r="D257" s="341"/>
      <c r="E257" s="341"/>
      <c r="F257" s="341"/>
      <c r="G257" s="345"/>
      <c r="H257" s="345"/>
      <c r="I257" s="341"/>
      <c r="J257" s="341"/>
      <c r="K257" s="341"/>
      <c r="L257" s="341"/>
      <c r="M257" s="341"/>
      <c r="N257" s="341"/>
      <c r="O257" s="341"/>
      <c r="P257" s="354"/>
      <c r="Q257" s="354"/>
      <c r="R257" s="354"/>
    </row>
    <row r="258" spans="3:18" ht="13.5" customHeight="1">
      <c r="C258" s="341"/>
      <c r="D258" s="341"/>
      <c r="E258" s="341"/>
      <c r="F258" s="341"/>
      <c r="G258" s="345"/>
      <c r="H258" s="345"/>
      <c r="I258" s="341"/>
      <c r="J258" s="341"/>
      <c r="K258" s="341"/>
      <c r="L258" s="341"/>
      <c r="M258" s="341"/>
      <c r="N258" s="341"/>
      <c r="O258" s="341"/>
      <c r="P258" s="354"/>
      <c r="Q258" s="354"/>
      <c r="R258" s="354"/>
    </row>
    <row r="259" spans="3:18" ht="13.5" customHeight="1">
      <c r="C259" s="341"/>
      <c r="D259" s="341"/>
      <c r="E259" s="341"/>
      <c r="F259" s="341"/>
      <c r="G259" s="345"/>
      <c r="H259" s="345"/>
      <c r="I259" s="341"/>
      <c r="J259" s="341"/>
      <c r="K259" s="341"/>
      <c r="L259" s="341"/>
      <c r="M259" s="341"/>
      <c r="N259" s="341"/>
      <c r="O259" s="341"/>
      <c r="P259" s="354"/>
      <c r="Q259" s="354"/>
      <c r="R259" s="354"/>
    </row>
    <row r="260" spans="3:18" ht="13.5" customHeight="1">
      <c r="C260" s="341"/>
      <c r="D260" s="341"/>
      <c r="E260" s="341"/>
      <c r="F260" s="341"/>
      <c r="G260" s="345"/>
      <c r="H260" s="345"/>
      <c r="I260" s="209"/>
      <c r="J260" s="209"/>
      <c r="K260" s="209"/>
      <c r="L260" s="209"/>
      <c r="M260" s="209"/>
      <c r="N260" s="209"/>
      <c r="O260" s="209"/>
      <c r="P260" s="364"/>
      <c r="Q260" s="364"/>
      <c r="R260" s="364"/>
    </row>
  </sheetData>
  <sheetProtection selectLockedCells="1" selectUnlockedCells="1"/>
  <mergeCells count="32">
    <mergeCell ref="C6:D8"/>
    <mergeCell ref="B5:B8"/>
    <mergeCell ref="C5:D5"/>
    <mergeCell ref="E5:E8"/>
    <mergeCell ref="C3:V3"/>
    <mergeCell ref="F6:F7"/>
    <mergeCell ref="I6:I7"/>
    <mergeCell ref="L6:L7"/>
    <mergeCell ref="H6:H7"/>
    <mergeCell ref="K6:K7"/>
    <mergeCell ref="F5:H5"/>
    <mergeCell ref="V6:V7"/>
    <mergeCell ref="M204:O204"/>
    <mergeCell ref="P6:P7"/>
    <mergeCell ref="G6:G7"/>
    <mergeCell ref="J6:J7"/>
    <mergeCell ref="M6:M7"/>
    <mergeCell ref="L1:V1"/>
    <mergeCell ref="S6:S7"/>
    <mergeCell ref="O6:O7"/>
    <mergeCell ref="R6:R7"/>
    <mergeCell ref="U6:U7"/>
    <mergeCell ref="S4:T4"/>
    <mergeCell ref="W6:W7"/>
    <mergeCell ref="U5:W5"/>
    <mergeCell ref="I5:K5"/>
    <mergeCell ref="N6:N7"/>
    <mergeCell ref="L5:N5"/>
    <mergeCell ref="Q6:Q7"/>
    <mergeCell ref="O5:Q5"/>
    <mergeCell ref="T6:T7"/>
    <mergeCell ref="R5:T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3"/>
  <sheetViews>
    <sheetView zoomScalePageLayoutView="0" workbookViewId="0" topLeftCell="A1">
      <selection activeCell="D1" sqref="D1:H1"/>
    </sheetView>
  </sheetViews>
  <sheetFormatPr defaultColWidth="9.140625" defaultRowHeight="12.75"/>
  <cols>
    <col min="5" max="5" width="28.8515625" style="0" customWidth="1"/>
    <col min="7" max="7" width="15.8515625" style="0" customWidth="1"/>
  </cols>
  <sheetData>
    <row r="1" spans="4:8" ht="12.75">
      <c r="D1" s="707" t="s">
        <v>640</v>
      </c>
      <c r="E1" s="707"/>
      <c r="F1" s="707"/>
      <c r="G1" s="707"/>
      <c r="H1" s="707"/>
    </row>
    <row r="3" spans="1:8" s="332" customFormat="1" ht="15.75">
      <c r="A3" s="708" t="s">
        <v>574</v>
      </c>
      <c r="B3" s="708"/>
      <c r="C3" s="708"/>
      <c r="D3" s="708"/>
      <c r="E3" s="708"/>
      <c r="F3" s="708"/>
      <c r="G3" s="708"/>
      <c r="H3" s="708"/>
    </row>
    <row r="4" spans="1:7" ht="12.75">
      <c r="A4" s="72"/>
      <c r="B4" s="72"/>
      <c r="C4" s="72"/>
      <c r="D4" s="72"/>
      <c r="E4" s="72"/>
      <c r="F4" s="72"/>
      <c r="G4" s="72"/>
    </row>
    <row r="5" spans="6:7" ht="12.75">
      <c r="F5" s="706"/>
      <c r="G5" s="706"/>
    </row>
    <row r="6" spans="2:7" s="446" customFormat="1" ht="39" customHeight="1">
      <c r="B6" s="702" t="s">
        <v>506</v>
      </c>
      <c r="C6" s="703"/>
      <c r="D6" s="703"/>
      <c r="E6" s="704"/>
      <c r="F6" s="709" t="s">
        <v>575</v>
      </c>
      <c r="G6" s="709"/>
    </row>
    <row r="7" spans="2:7" ht="30" customHeight="1">
      <c r="B7" s="693" t="s">
        <v>500</v>
      </c>
      <c r="C7" s="694"/>
      <c r="D7" s="694"/>
      <c r="E7" s="695"/>
      <c r="F7" s="692">
        <v>780000</v>
      </c>
      <c r="G7" s="692"/>
    </row>
    <row r="8" spans="2:7" ht="30" customHeight="1">
      <c r="B8" s="693" t="s">
        <v>501</v>
      </c>
      <c r="C8" s="694"/>
      <c r="D8" s="694"/>
      <c r="E8" s="695"/>
      <c r="F8" s="692">
        <v>440000</v>
      </c>
      <c r="G8" s="692"/>
    </row>
    <row r="9" spans="2:7" ht="30" customHeight="1">
      <c r="B9" s="693" t="s">
        <v>502</v>
      </c>
      <c r="C9" s="694"/>
      <c r="D9" s="694"/>
      <c r="E9" s="695"/>
      <c r="F9" s="692">
        <v>100000</v>
      </c>
      <c r="G9" s="692"/>
    </row>
    <row r="10" spans="2:7" ht="30" customHeight="1">
      <c r="B10" s="693" t="s">
        <v>505</v>
      </c>
      <c r="C10" s="694"/>
      <c r="D10" s="694"/>
      <c r="E10" s="695"/>
      <c r="F10" s="692">
        <v>140000</v>
      </c>
      <c r="G10" s="692"/>
    </row>
    <row r="11" spans="2:7" ht="30" customHeight="1">
      <c r="B11" s="693" t="s">
        <v>503</v>
      </c>
      <c r="C11" s="694"/>
      <c r="D11" s="694"/>
      <c r="E11" s="695"/>
      <c r="F11" s="692">
        <v>79175</v>
      </c>
      <c r="G11" s="692"/>
    </row>
    <row r="12" spans="2:7" ht="30" customHeight="1">
      <c r="B12" s="696" t="s">
        <v>504</v>
      </c>
      <c r="C12" s="697"/>
      <c r="D12" s="697"/>
      <c r="E12" s="698"/>
      <c r="F12" s="692">
        <v>140000</v>
      </c>
      <c r="G12" s="692"/>
    </row>
    <row r="13" spans="2:7" s="332" customFormat="1" ht="30" customHeight="1">
      <c r="B13" s="699" t="s">
        <v>9</v>
      </c>
      <c r="C13" s="700"/>
      <c r="D13" s="700"/>
      <c r="E13" s="701"/>
      <c r="F13" s="705">
        <f>SUM(F7:G12)</f>
        <v>1679175</v>
      </c>
      <c r="G13" s="705"/>
    </row>
  </sheetData>
  <sheetProtection/>
  <mergeCells count="19">
    <mergeCell ref="F9:G9"/>
    <mergeCell ref="F10:G10"/>
    <mergeCell ref="F11:G11"/>
    <mergeCell ref="F5:G5"/>
    <mergeCell ref="D1:H1"/>
    <mergeCell ref="A3:H3"/>
    <mergeCell ref="F6:G6"/>
    <mergeCell ref="F7:G7"/>
    <mergeCell ref="F8:G8"/>
    <mergeCell ref="F12:G12"/>
    <mergeCell ref="B10:E10"/>
    <mergeCell ref="B11:E11"/>
    <mergeCell ref="B12:E12"/>
    <mergeCell ref="B13:E13"/>
    <mergeCell ref="B6:E6"/>
    <mergeCell ref="B7:E7"/>
    <mergeCell ref="B8:E8"/>
    <mergeCell ref="B9:E9"/>
    <mergeCell ref="F13:G1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F283"/>
  <sheetViews>
    <sheetView zoomScalePageLayoutView="0" workbookViewId="0" topLeftCell="B1">
      <pane xSplit="2" topLeftCell="F1" activePane="topRight" state="frozen"/>
      <selection pane="topLeft" activeCell="B1" sqref="B1"/>
      <selection pane="topRight" activeCell="I5" sqref="I5:K6"/>
    </sheetView>
  </sheetViews>
  <sheetFormatPr defaultColWidth="8.7109375" defaultRowHeight="12.75"/>
  <cols>
    <col min="1" max="2" width="8.7109375" style="342" customWidth="1"/>
    <col min="3" max="3" width="8.8515625" style="545" customWidth="1"/>
    <col min="4" max="4" width="55.57421875" style="342" customWidth="1"/>
    <col min="5" max="5" width="12.8515625" style="342" customWidth="1"/>
    <col min="6" max="6" width="13.28125" style="342" customWidth="1"/>
    <col min="7" max="7" width="11.8515625" style="400" customWidth="1"/>
    <col min="8" max="8" width="14.28125" style="400" customWidth="1"/>
    <col min="9" max="9" width="11.8515625" style="342" customWidth="1"/>
    <col min="10" max="10" width="13.28125" style="342" customWidth="1"/>
    <col min="11" max="11" width="12.28125" style="342" customWidth="1"/>
    <col min="12" max="12" width="11.8515625" style="342" customWidth="1"/>
    <col min="13" max="13" width="12.421875" style="342" customWidth="1"/>
    <col min="14" max="14" width="11.8515625" style="342" customWidth="1"/>
    <col min="15" max="15" width="11.28125" style="342" customWidth="1"/>
    <col min="16" max="16" width="10.8515625" style="342" customWidth="1"/>
    <col min="17" max="17" width="11.421875" style="342" customWidth="1"/>
    <col min="18" max="18" width="11.7109375" style="342" customWidth="1"/>
    <col min="19" max="19" width="11.00390625" style="342" customWidth="1"/>
    <col min="20" max="20" width="12.8515625" style="342" customWidth="1"/>
    <col min="21" max="21" width="10.00390625" style="342" customWidth="1"/>
    <col min="22" max="22" width="10.421875" style="342" customWidth="1"/>
    <col min="23" max="16384" width="8.7109375" style="342" customWidth="1"/>
  </cols>
  <sheetData>
    <row r="1" spans="4:22" ht="12.75" customHeight="1">
      <c r="D1" s="341"/>
      <c r="E1" s="341"/>
      <c r="F1" s="341"/>
      <c r="G1" s="345"/>
      <c r="H1" s="345"/>
      <c r="I1" s="341"/>
      <c r="J1" s="341"/>
      <c r="K1" s="341"/>
      <c r="L1" s="710" t="s">
        <v>641</v>
      </c>
      <c r="M1" s="710"/>
      <c r="N1" s="710"/>
      <c r="O1" s="710"/>
      <c r="P1" s="710"/>
      <c r="Q1" s="710"/>
      <c r="R1" s="710"/>
      <c r="S1" s="710"/>
      <c r="T1" s="710"/>
      <c r="U1" s="710"/>
      <c r="V1" s="710"/>
    </row>
    <row r="2" spans="4:22" ht="12.75" customHeight="1">
      <c r="D2" s="341"/>
      <c r="E2" s="341"/>
      <c r="F2" s="341"/>
      <c r="G2" s="345"/>
      <c r="H2" s="345"/>
      <c r="I2" s="341"/>
      <c r="J2" s="341"/>
      <c r="K2" s="341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4:22" ht="12.75" customHeight="1">
      <c r="D3" s="688" t="s">
        <v>597</v>
      </c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9"/>
      <c r="S3" s="689"/>
      <c r="T3" s="689"/>
      <c r="U3" s="689"/>
      <c r="V3" s="689"/>
    </row>
    <row r="4" spans="4:22" ht="12.75" customHeight="1" thickBot="1"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3"/>
      <c r="S4" s="713" t="s">
        <v>265</v>
      </c>
      <c r="T4" s="673"/>
      <c r="U4" s="493"/>
      <c r="V4" s="493"/>
    </row>
    <row r="5" spans="3:20" ht="12.75" customHeight="1">
      <c r="C5" s="680" t="s">
        <v>633</v>
      </c>
      <c r="D5" s="711" t="s">
        <v>576</v>
      </c>
      <c r="E5" s="685" t="s">
        <v>571</v>
      </c>
      <c r="F5" s="714" t="s">
        <v>95</v>
      </c>
      <c r="G5" s="715"/>
      <c r="H5" s="716"/>
      <c r="I5" s="720" t="s">
        <v>187</v>
      </c>
      <c r="J5" s="721"/>
      <c r="K5" s="722"/>
      <c r="L5" s="714" t="s">
        <v>180</v>
      </c>
      <c r="M5" s="715"/>
      <c r="N5" s="716"/>
      <c r="O5" s="714" t="s">
        <v>185</v>
      </c>
      <c r="P5" s="715"/>
      <c r="Q5" s="716"/>
      <c r="R5" s="714" t="s">
        <v>183</v>
      </c>
      <c r="S5" s="715"/>
      <c r="T5" s="716"/>
    </row>
    <row r="6" spans="3:23" ht="51" customHeight="1" thickBot="1">
      <c r="C6" s="681"/>
      <c r="D6" s="712"/>
      <c r="E6" s="686"/>
      <c r="F6" s="717"/>
      <c r="G6" s="718"/>
      <c r="H6" s="719"/>
      <c r="I6" s="723"/>
      <c r="J6" s="724"/>
      <c r="K6" s="725"/>
      <c r="L6" s="717"/>
      <c r="M6" s="718"/>
      <c r="N6" s="719"/>
      <c r="O6" s="717"/>
      <c r="P6" s="718"/>
      <c r="Q6" s="719"/>
      <c r="R6" s="717"/>
      <c r="S6" s="718"/>
      <c r="T6" s="719"/>
      <c r="U6" s="660"/>
      <c r="V6" s="661"/>
      <c r="W6" s="662"/>
    </row>
    <row r="7" spans="3:23" ht="12.75" customHeight="1">
      <c r="C7" s="681"/>
      <c r="D7" s="677" t="s">
        <v>32</v>
      </c>
      <c r="E7" s="686"/>
      <c r="F7" s="672" t="s">
        <v>572</v>
      </c>
      <c r="G7" s="672" t="s">
        <v>573</v>
      </c>
      <c r="H7" s="666" t="s">
        <v>566</v>
      </c>
      <c r="I7" s="672" t="s">
        <v>572</v>
      </c>
      <c r="J7" s="672" t="s">
        <v>573</v>
      </c>
      <c r="K7" s="666" t="s">
        <v>566</v>
      </c>
      <c r="L7" s="672" t="s">
        <v>572</v>
      </c>
      <c r="M7" s="672" t="s">
        <v>573</v>
      </c>
      <c r="N7" s="666" t="s">
        <v>566</v>
      </c>
      <c r="O7" s="672" t="s">
        <v>572</v>
      </c>
      <c r="P7" s="672" t="s">
        <v>573</v>
      </c>
      <c r="Q7" s="666" t="s">
        <v>566</v>
      </c>
      <c r="R7" s="672" t="s">
        <v>572</v>
      </c>
      <c r="S7" s="672" t="s">
        <v>573</v>
      </c>
      <c r="T7" s="666" t="s">
        <v>566</v>
      </c>
      <c r="U7" s="659"/>
      <c r="V7" s="659"/>
      <c r="W7" s="659"/>
    </row>
    <row r="8" spans="3:23" ht="12.75" customHeight="1">
      <c r="C8" s="681"/>
      <c r="D8" s="678"/>
      <c r="E8" s="686"/>
      <c r="F8" s="659"/>
      <c r="G8" s="659"/>
      <c r="H8" s="667"/>
      <c r="I8" s="659"/>
      <c r="J8" s="659"/>
      <c r="K8" s="667"/>
      <c r="L8" s="659"/>
      <c r="M8" s="659"/>
      <c r="N8" s="667"/>
      <c r="O8" s="659"/>
      <c r="P8" s="659"/>
      <c r="Q8" s="667"/>
      <c r="R8" s="659"/>
      <c r="S8" s="659"/>
      <c r="T8" s="667"/>
      <c r="U8" s="659"/>
      <c r="V8" s="659"/>
      <c r="W8" s="659"/>
    </row>
    <row r="9" spans="3:84" ht="12.75" customHeight="1" thickBot="1">
      <c r="C9" s="682"/>
      <c r="D9" s="679"/>
      <c r="E9" s="687"/>
      <c r="F9" s="348"/>
      <c r="G9" s="348"/>
      <c r="H9" s="426"/>
      <c r="I9" s="348"/>
      <c r="J9" s="348"/>
      <c r="K9" s="426"/>
      <c r="L9" s="348"/>
      <c r="M9" s="348"/>
      <c r="N9" s="426"/>
      <c r="O9" s="348"/>
      <c r="P9" s="348"/>
      <c r="Q9" s="426"/>
      <c r="R9" s="348"/>
      <c r="S9" s="348"/>
      <c r="T9" s="426"/>
      <c r="U9" s="347"/>
      <c r="V9" s="347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</row>
    <row r="10" spans="3:20" s="341" customFormat="1" ht="12.75" customHeight="1">
      <c r="C10" s="546">
        <v>1</v>
      </c>
      <c r="D10" s="343" t="s">
        <v>442</v>
      </c>
      <c r="E10" s="526"/>
      <c r="F10" s="351"/>
      <c r="G10" s="351"/>
      <c r="H10" s="427"/>
      <c r="I10" s="351"/>
      <c r="J10" s="351"/>
      <c r="K10" s="427"/>
      <c r="L10" s="351"/>
      <c r="M10" s="351"/>
      <c r="N10" s="427"/>
      <c r="O10" s="351"/>
      <c r="P10" s="351"/>
      <c r="Q10" s="427"/>
      <c r="R10" s="351"/>
      <c r="S10" s="351"/>
      <c r="T10" s="427"/>
    </row>
    <row r="11" spans="3:84" ht="12.75" customHeight="1">
      <c r="C11" s="546">
        <v>2</v>
      </c>
      <c r="D11" s="414" t="s">
        <v>435</v>
      </c>
      <c r="E11" s="526">
        <f>SUM(G11,J11,M11,P11,S11)</f>
        <v>174502182</v>
      </c>
      <c r="F11" s="351">
        <v>24663800</v>
      </c>
      <c r="G11" s="351">
        <v>58079375</v>
      </c>
      <c r="H11" s="427">
        <v>51827157</v>
      </c>
      <c r="I11" s="351">
        <v>33122900</v>
      </c>
      <c r="J11" s="351">
        <v>30951131</v>
      </c>
      <c r="K11" s="427">
        <v>30136598</v>
      </c>
      <c r="L11" s="351">
        <v>19570400</v>
      </c>
      <c r="M11" s="351">
        <v>18604757</v>
      </c>
      <c r="N11" s="427">
        <v>18600141</v>
      </c>
      <c r="O11" s="351">
        <v>7427000</v>
      </c>
      <c r="P11" s="351">
        <v>7268160</v>
      </c>
      <c r="Q11" s="427">
        <v>7137853</v>
      </c>
      <c r="R11" s="351">
        <v>59129800</v>
      </c>
      <c r="S11" s="351">
        <v>59598759</v>
      </c>
      <c r="T11" s="427">
        <v>56502760</v>
      </c>
      <c r="U11" s="354"/>
      <c r="V11" s="354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</row>
    <row r="12" spans="3:84" ht="12.75" customHeight="1">
      <c r="C12" s="546">
        <v>3</v>
      </c>
      <c r="D12" s="414" t="s">
        <v>599</v>
      </c>
      <c r="E12" s="526">
        <f>SUM(G12,J12,M12,P12,S12)</f>
        <v>657500</v>
      </c>
      <c r="F12" s="351"/>
      <c r="G12" s="351">
        <v>447500</v>
      </c>
      <c r="H12" s="427">
        <v>442750</v>
      </c>
      <c r="I12" s="351"/>
      <c r="J12" s="351">
        <v>210000</v>
      </c>
      <c r="K12" s="427">
        <v>159301</v>
      </c>
      <c r="L12" s="351"/>
      <c r="M12" s="351"/>
      <c r="N12" s="427"/>
      <c r="O12" s="351"/>
      <c r="P12" s="351"/>
      <c r="Q12" s="427"/>
      <c r="R12" s="351"/>
      <c r="S12" s="351"/>
      <c r="T12" s="427"/>
      <c r="U12" s="354"/>
      <c r="V12" s="354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</row>
    <row r="13" spans="3:84" ht="12.75" customHeight="1">
      <c r="C13" s="546">
        <v>4</v>
      </c>
      <c r="D13" s="414" t="s">
        <v>436</v>
      </c>
      <c r="E13" s="526">
        <f aca="true" t="shared" si="0" ref="E13:E22">SUM(G13,J13,M13,P13,S13)</f>
        <v>1530000</v>
      </c>
      <c r="F13" s="351"/>
      <c r="G13" s="351"/>
      <c r="H13" s="427"/>
      <c r="I13" s="351"/>
      <c r="J13" s="351">
        <v>1080000</v>
      </c>
      <c r="K13" s="427">
        <v>1080000</v>
      </c>
      <c r="L13" s="351"/>
      <c r="M13" s="351">
        <v>150000</v>
      </c>
      <c r="N13" s="427">
        <v>150000</v>
      </c>
      <c r="O13" s="351"/>
      <c r="P13" s="351">
        <v>150000</v>
      </c>
      <c r="Q13" s="427">
        <v>150000</v>
      </c>
      <c r="R13" s="351"/>
      <c r="S13" s="351">
        <v>150000</v>
      </c>
      <c r="T13" s="427">
        <v>150000</v>
      </c>
      <c r="U13" s="354"/>
      <c r="V13" s="354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</row>
    <row r="14" spans="3:84" ht="12.75" customHeight="1">
      <c r="C14" s="546">
        <v>5</v>
      </c>
      <c r="D14" s="414" t="s">
        <v>607</v>
      </c>
      <c r="E14" s="526">
        <f>SUM(G14,J14,M14,P14,S14)</f>
        <v>1633500</v>
      </c>
      <c r="F14" s="351"/>
      <c r="G14" s="351"/>
      <c r="H14" s="427"/>
      <c r="I14" s="351">
        <v>1500000</v>
      </c>
      <c r="J14" s="351">
        <v>1500000</v>
      </c>
      <c r="K14" s="427">
        <v>750000</v>
      </c>
      <c r="L14" s="351"/>
      <c r="M14" s="351">
        <v>133500</v>
      </c>
      <c r="N14" s="427">
        <v>133500</v>
      </c>
      <c r="O14" s="351"/>
      <c r="P14" s="351"/>
      <c r="Q14" s="427"/>
      <c r="R14" s="351"/>
      <c r="S14" s="351"/>
      <c r="T14" s="427"/>
      <c r="U14" s="354"/>
      <c r="V14" s="354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</row>
    <row r="15" spans="3:84" ht="12.75" customHeight="1">
      <c r="C15" s="547">
        <v>6</v>
      </c>
      <c r="D15" s="414" t="s">
        <v>497</v>
      </c>
      <c r="E15" s="526">
        <f>SUM(G15,J15,M15,P15,S15)</f>
        <v>3392000</v>
      </c>
      <c r="F15" s="351"/>
      <c r="G15" s="351"/>
      <c r="H15" s="427"/>
      <c r="I15" s="351">
        <v>1333500</v>
      </c>
      <c r="J15" s="351">
        <v>1333500</v>
      </c>
      <c r="K15" s="427">
        <v>1333500</v>
      </c>
      <c r="L15" s="351"/>
      <c r="M15" s="351"/>
      <c r="N15" s="427"/>
      <c r="O15" s="351"/>
      <c r="P15" s="351"/>
      <c r="Q15" s="427"/>
      <c r="R15" s="351">
        <v>2058500</v>
      </c>
      <c r="S15" s="351">
        <v>2058500</v>
      </c>
      <c r="T15" s="427">
        <v>2058040</v>
      </c>
      <c r="U15" s="354"/>
      <c r="V15" s="354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</row>
    <row r="16" spans="3:84" ht="12.75" customHeight="1">
      <c r="C16" s="547">
        <v>7</v>
      </c>
      <c r="D16" s="414" t="s">
        <v>437</v>
      </c>
      <c r="E16" s="526">
        <f t="shared" si="0"/>
        <v>6895680</v>
      </c>
      <c r="F16" s="351">
        <v>804000</v>
      </c>
      <c r="G16" s="351">
        <v>1192000</v>
      </c>
      <c r="H16" s="427">
        <v>1192000</v>
      </c>
      <c r="I16" s="351">
        <v>1752600</v>
      </c>
      <c r="J16" s="351">
        <v>1896780</v>
      </c>
      <c r="K16" s="427">
        <v>1571330</v>
      </c>
      <c r="L16" s="351">
        <v>696000</v>
      </c>
      <c r="M16" s="351">
        <v>1406000</v>
      </c>
      <c r="N16" s="427">
        <v>981000</v>
      </c>
      <c r="O16" s="351">
        <v>216000</v>
      </c>
      <c r="P16" s="351">
        <v>328000</v>
      </c>
      <c r="Q16" s="427">
        <v>300000</v>
      </c>
      <c r="R16" s="351">
        <v>1440000</v>
      </c>
      <c r="S16" s="351">
        <v>2072900</v>
      </c>
      <c r="T16" s="427">
        <v>1950100</v>
      </c>
      <c r="U16" s="354"/>
      <c r="V16" s="354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</row>
    <row r="17" spans="3:84" ht="12.75" customHeight="1">
      <c r="C17" s="547">
        <v>8</v>
      </c>
      <c r="D17" s="414" t="s">
        <v>438</v>
      </c>
      <c r="E17" s="526">
        <f t="shared" si="0"/>
        <v>1227186</v>
      </c>
      <c r="F17" s="351"/>
      <c r="G17" s="351">
        <v>70115</v>
      </c>
      <c r="H17" s="427">
        <v>66649</v>
      </c>
      <c r="I17" s="351">
        <v>700000</v>
      </c>
      <c r="J17" s="351">
        <v>836071</v>
      </c>
      <c r="K17" s="427">
        <v>828101</v>
      </c>
      <c r="L17" s="351"/>
      <c r="M17" s="351"/>
      <c r="N17" s="427"/>
      <c r="O17" s="351">
        <v>90000</v>
      </c>
      <c r="P17" s="351">
        <v>300000</v>
      </c>
      <c r="Q17" s="427">
        <v>244279</v>
      </c>
      <c r="R17" s="351">
        <v>10000</v>
      </c>
      <c r="S17" s="351">
        <v>21000</v>
      </c>
      <c r="T17" s="427">
        <v>10562</v>
      </c>
      <c r="U17" s="354"/>
      <c r="V17" s="354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</row>
    <row r="18" spans="3:84" ht="12.75" customHeight="1">
      <c r="C18" s="547">
        <v>9</v>
      </c>
      <c r="D18" s="414" t="s">
        <v>496</v>
      </c>
      <c r="E18" s="526">
        <f t="shared" si="0"/>
        <v>188000</v>
      </c>
      <c r="F18" s="351"/>
      <c r="G18" s="351"/>
      <c r="H18" s="427"/>
      <c r="I18" s="351">
        <v>188000</v>
      </c>
      <c r="J18" s="351">
        <v>188000</v>
      </c>
      <c r="K18" s="427"/>
      <c r="L18" s="351"/>
      <c r="M18" s="351"/>
      <c r="N18" s="427"/>
      <c r="O18" s="351"/>
      <c r="P18" s="351"/>
      <c r="Q18" s="427"/>
      <c r="R18" s="351"/>
      <c r="S18" s="351"/>
      <c r="T18" s="427"/>
      <c r="U18" s="354"/>
      <c r="V18" s="354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</row>
    <row r="19" spans="3:84" ht="12.75" customHeight="1">
      <c r="C19" s="547">
        <v>10</v>
      </c>
      <c r="D19" s="414" t="s">
        <v>439</v>
      </c>
      <c r="E19" s="526">
        <f t="shared" si="0"/>
        <v>2230468</v>
      </c>
      <c r="F19" s="351"/>
      <c r="G19" s="351">
        <v>861695</v>
      </c>
      <c r="H19" s="433">
        <v>846174</v>
      </c>
      <c r="I19" s="351"/>
      <c r="J19" s="351">
        <v>562151</v>
      </c>
      <c r="K19" s="427">
        <v>320741</v>
      </c>
      <c r="L19" s="351"/>
      <c r="M19" s="351">
        <v>174886</v>
      </c>
      <c r="N19" s="427">
        <v>164886</v>
      </c>
      <c r="O19" s="351"/>
      <c r="P19" s="351">
        <v>114233</v>
      </c>
      <c r="Q19" s="427">
        <v>45233</v>
      </c>
      <c r="R19" s="351"/>
      <c r="S19" s="351">
        <v>517503</v>
      </c>
      <c r="T19" s="427">
        <v>516085</v>
      </c>
      <c r="U19" s="354"/>
      <c r="V19" s="354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</row>
    <row r="20" spans="3:84" ht="12.75" customHeight="1">
      <c r="C20" s="547">
        <v>11</v>
      </c>
      <c r="D20" s="414" t="s">
        <v>495</v>
      </c>
      <c r="E20" s="526">
        <f t="shared" si="0"/>
        <v>12531000</v>
      </c>
      <c r="F20" s="351">
        <v>12461000</v>
      </c>
      <c r="G20" s="351">
        <v>12531000</v>
      </c>
      <c r="H20" s="427">
        <v>12525858</v>
      </c>
      <c r="I20" s="351"/>
      <c r="J20" s="351"/>
      <c r="K20" s="427"/>
      <c r="L20" s="351"/>
      <c r="M20" s="351"/>
      <c r="N20" s="427"/>
      <c r="O20" s="351"/>
      <c r="P20" s="351"/>
      <c r="Q20" s="427"/>
      <c r="R20" s="351"/>
      <c r="S20" s="351"/>
      <c r="T20" s="427"/>
      <c r="U20" s="354"/>
      <c r="V20" s="354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</row>
    <row r="21" spans="1:84" ht="27" customHeight="1">
      <c r="A21" s="417"/>
      <c r="B21" s="417"/>
      <c r="C21" s="547">
        <v>12</v>
      </c>
      <c r="D21" s="415" t="s">
        <v>440</v>
      </c>
      <c r="E21" s="526">
        <f t="shared" si="0"/>
        <v>3263182</v>
      </c>
      <c r="F21" s="351">
        <v>750000</v>
      </c>
      <c r="G21" s="351">
        <v>1733526</v>
      </c>
      <c r="H21" s="427">
        <v>846680</v>
      </c>
      <c r="I21" s="351"/>
      <c r="J21" s="351">
        <v>691326</v>
      </c>
      <c r="K21" s="427">
        <v>691326</v>
      </c>
      <c r="L21" s="351"/>
      <c r="M21" s="351">
        <v>57630</v>
      </c>
      <c r="N21" s="427">
        <v>33630</v>
      </c>
      <c r="O21" s="351"/>
      <c r="P21" s="351">
        <v>68200</v>
      </c>
      <c r="Q21" s="427">
        <v>56200</v>
      </c>
      <c r="R21" s="351">
        <v>600000</v>
      </c>
      <c r="S21" s="351">
        <v>712500</v>
      </c>
      <c r="T21" s="427">
        <v>712500</v>
      </c>
      <c r="U21" s="354"/>
      <c r="V21" s="354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</row>
    <row r="22" spans="3:84" ht="12.75" customHeight="1">
      <c r="C22" s="547">
        <v>13</v>
      </c>
      <c r="D22" s="414" t="s">
        <v>499</v>
      </c>
      <c r="E22" s="526">
        <f t="shared" si="0"/>
        <v>2622374</v>
      </c>
      <c r="F22" s="351">
        <v>1060000</v>
      </c>
      <c r="G22" s="351">
        <v>1023074</v>
      </c>
      <c r="H22" s="427">
        <v>725271</v>
      </c>
      <c r="I22" s="351">
        <v>15000</v>
      </c>
      <c r="J22" s="351">
        <v>65000</v>
      </c>
      <c r="K22" s="427">
        <v>54570</v>
      </c>
      <c r="L22" s="351">
        <v>1528000</v>
      </c>
      <c r="M22" s="351">
        <v>1428300</v>
      </c>
      <c r="N22" s="427">
        <v>1050000</v>
      </c>
      <c r="O22" s="351">
        <v>50000</v>
      </c>
      <c r="P22" s="351">
        <v>100000</v>
      </c>
      <c r="Q22" s="427">
        <v>55543</v>
      </c>
      <c r="R22" s="351">
        <v>6000</v>
      </c>
      <c r="S22" s="351">
        <v>6000</v>
      </c>
      <c r="T22" s="427">
        <v>2646</v>
      </c>
      <c r="U22" s="354"/>
      <c r="V22" s="354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</row>
    <row r="23" spans="3:84" s="360" customFormat="1" ht="12.75" customHeight="1">
      <c r="C23" s="548">
        <v>14</v>
      </c>
      <c r="D23" s="355" t="s">
        <v>441</v>
      </c>
      <c r="E23" s="527">
        <f>SUM(G23,J23,M23,P23,S23,V23)</f>
        <v>210673072</v>
      </c>
      <c r="F23" s="356">
        <f>SUM(F11:F22)</f>
        <v>39738800</v>
      </c>
      <c r="G23" s="356">
        <f aca="true" t="shared" si="1" ref="G23:T23">SUM(G11:G22)</f>
        <v>75938285</v>
      </c>
      <c r="H23" s="428">
        <f t="shared" si="1"/>
        <v>68472539</v>
      </c>
      <c r="I23" s="356">
        <f t="shared" si="1"/>
        <v>38612000</v>
      </c>
      <c r="J23" s="356">
        <f t="shared" si="1"/>
        <v>39313959</v>
      </c>
      <c r="K23" s="428">
        <f t="shared" si="1"/>
        <v>36925467</v>
      </c>
      <c r="L23" s="356">
        <f t="shared" si="1"/>
        <v>21794400</v>
      </c>
      <c r="M23" s="356">
        <f t="shared" si="1"/>
        <v>21955073</v>
      </c>
      <c r="N23" s="428">
        <f t="shared" si="1"/>
        <v>21113157</v>
      </c>
      <c r="O23" s="356">
        <f t="shared" si="1"/>
        <v>7783000</v>
      </c>
      <c r="P23" s="356">
        <f>SUM(P11:P22)</f>
        <v>8328593</v>
      </c>
      <c r="Q23" s="428">
        <f t="shared" si="1"/>
        <v>7989108</v>
      </c>
      <c r="R23" s="356">
        <f t="shared" si="1"/>
        <v>63244300</v>
      </c>
      <c r="S23" s="356">
        <f t="shared" si="1"/>
        <v>65137162</v>
      </c>
      <c r="T23" s="428">
        <f t="shared" si="1"/>
        <v>61902693</v>
      </c>
      <c r="U23" s="358"/>
      <c r="V23" s="358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</row>
    <row r="24" spans="3:22" s="341" customFormat="1" ht="25.5" customHeight="1">
      <c r="C24" s="548">
        <v>15</v>
      </c>
      <c r="D24" s="422" t="s">
        <v>443</v>
      </c>
      <c r="E24" s="527"/>
      <c r="F24" s="423"/>
      <c r="G24" s="423"/>
      <c r="H24" s="429"/>
      <c r="I24" s="423"/>
      <c r="J24" s="423"/>
      <c r="K24" s="429"/>
      <c r="L24" s="423"/>
      <c r="M24" s="423"/>
      <c r="N24" s="429"/>
      <c r="O24" s="423"/>
      <c r="P24" s="423"/>
      <c r="Q24" s="429"/>
      <c r="R24" s="423"/>
      <c r="S24" s="423"/>
      <c r="T24" s="429"/>
      <c r="U24" s="364"/>
      <c r="V24" s="364"/>
    </row>
    <row r="25" spans="3:22" s="341" customFormat="1" ht="27" customHeight="1">
      <c r="C25" s="548">
        <v>16</v>
      </c>
      <c r="D25" s="424" t="s">
        <v>444</v>
      </c>
      <c r="E25" s="552">
        <f aca="true" t="shared" si="2" ref="E25:E78">SUM(G25,J25,M25,P25,S25,V25)</f>
        <v>43941118</v>
      </c>
      <c r="F25" s="437">
        <v>9007050</v>
      </c>
      <c r="G25" s="437">
        <v>13928244</v>
      </c>
      <c r="H25" s="438">
        <v>12976883</v>
      </c>
      <c r="I25" s="437">
        <v>8185400</v>
      </c>
      <c r="J25" s="437">
        <v>8370696</v>
      </c>
      <c r="K25" s="438">
        <v>8365098</v>
      </c>
      <c r="L25" s="437">
        <v>4122200</v>
      </c>
      <c r="M25" s="437">
        <v>5224305</v>
      </c>
      <c r="N25" s="438">
        <v>4645674</v>
      </c>
      <c r="O25" s="437">
        <v>1725200</v>
      </c>
      <c r="P25" s="437">
        <v>1865113</v>
      </c>
      <c r="Q25" s="438">
        <v>1801602</v>
      </c>
      <c r="R25" s="437">
        <v>14075200</v>
      </c>
      <c r="S25" s="437">
        <v>14552760</v>
      </c>
      <c r="T25" s="438">
        <v>14173925</v>
      </c>
      <c r="U25" s="354"/>
      <c r="V25" s="354"/>
    </row>
    <row r="26" spans="3:84" ht="28.5" customHeight="1">
      <c r="C26" s="547">
        <v>17</v>
      </c>
      <c r="D26" s="422" t="s">
        <v>445</v>
      </c>
      <c r="E26" s="527">
        <f t="shared" si="2"/>
        <v>43941118</v>
      </c>
      <c r="F26" s="425">
        <f aca="true" t="shared" si="3" ref="F26:T26">F25</f>
        <v>9007050</v>
      </c>
      <c r="G26" s="425">
        <f t="shared" si="3"/>
        <v>13928244</v>
      </c>
      <c r="H26" s="439">
        <f t="shared" si="3"/>
        <v>12976883</v>
      </c>
      <c r="I26" s="425">
        <f t="shared" si="3"/>
        <v>8185400</v>
      </c>
      <c r="J26" s="425">
        <f t="shared" si="3"/>
        <v>8370696</v>
      </c>
      <c r="K26" s="439">
        <f t="shared" si="3"/>
        <v>8365098</v>
      </c>
      <c r="L26" s="425">
        <f t="shared" si="3"/>
        <v>4122200</v>
      </c>
      <c r="M26" s="425">
        <f t="shared" si="3"/>
        <v>5224305</v>
      </c>
      <c r="N26" s="439">
        <f t="shared" si="3"/>
        <v>4645674</v>
      </c>
      <c r="O26" s="425">
        <f t="shared" si="3"/>
        <v>1725200</v>
      </c>
      <c r="P26" s="425">
        <f t="shared" si="3"/>
        <v>1865113</v>
      </c>
      <c r="Q26" s="439">
        <f t="shared" si="3"/>
        <v>1801602</v>
      </c>
      <c r="R26" s="425">
        <f t="shared" si="3"/>
        <v>14075200</v>
      </c>
      <c r="S26" s="425">
        <f t="shared" si="3"/>
        <v>14552760</v>
      </c>
      <c r="T26" s="439">
        <f t="shared" si="3"/>
        <v>14173925</v>
      </c>
      <c r="U26" s="364"/>
      <c r="V26" s="364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</row>
    <row r="27" spans="3:84" ht="12.75" customHeight="1">
      <c r="C27" s="548">
        <v>18</v>
      </c>
      <c r="D27" s="365" t="s">
        <v>146</v>
      </c>
      <c r="E27" s="553"/>
      <c r="F27" s="366">
        <f>F26</f>
        <v>9007050</v>
      </c>
      <c r="G27" s="366">
        <f aca="true" t="shared" si="4" ref="G27:T27">G26</f>
        <v>13928244</v>
      </c>
      <c r="H27" s="430">
        <f t="shared" si="4"/>
        <v>12976883</v>
      </c>
      <c r="I27" s="366">
        <f t="shared" si="4"/>
        <v>8185400</v>
      </c>
      <c r="J27" s="366">
        <f t="shared" si="4"/>
        <v>8370696</v>
      </c>
      <c r="K27" s="430">
        <f t="shared" si="4"/>
        <v>8365098</v>
      </c>
      <c r="L27" s="366">
        <f t="shared" si="4"/>
        <v>4122200</v>
      </c>
      <c r="M27" s="366">
        <f t="shared" si="4"/>
        <v>5224305</v>
      </c>
      <c r="N27" s="430">
        <f t="shared" si="4"/>
        <v>4645674</v>
      </c>
      <c r="O27" s="366">
        <f t="shared" si="4"/>
        <v>1725200</v>
      </c>
      <c r="P27" s="366">
        <f t="shared" si="4"/>
        <v>1865113</v>
      </c>
      <c r="Q27" s="430">
        <f t="shared" si="4"/>
        <v>1801602</v>
      </c>
      <c r="R27" s="366">
        <f t="shared" si="4"/>
        <v>14075200</v>
      </c>
      <c r="S27" s="366">
        <f t="shared" si="4"/>
        <v>14552760</v>
      </c>
      <c r="T27" s="430">
        <f t="shared" si="4"/>
        <v>14173925</v>
      </c>
      <c r="U27" s="364"/>
      <c r="V27" s="364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</row>
    <row r="28" spans="1:84" ht="12.75" customHeight="1">
      <c r="A28" s="342">
        <v>17</v>
      </c>
      <c r="C28" s="547">
        <v>19</v>
      </c>
      <c r="D28" s="414" t="s">
        <v>446</v>
      </c>
      <c r="E28" s="554">
        <f t="shared" si="2"/>
        <v>1694840</v>
      </c>
      <c r="F28" s="351">
        <v>35000</v>
      </c>
      <c r="G28" s="351">
        <v>135000</v>
      </c>
      <c r="H28" s="427">
        <v>102255</v>
      </c>
      <c r="I28" s="351">
        <v>250000</v>
      </c>
      <c r="J28" s="351">
        <v>292840</v>
      </c>
      <c r="K28" s="427">
        <v>74069</v>
      </c>
      <c r="L28" s="351">
        <v>26000</v>
      </c>
      <c r="M28" s="351">
        <v>26000</v>
      </c>
      <c r="N28" s="427">
        <v>5619</v>
      </c>
      <c r="O28" s="351">
        <v>675000</v>
      </c>
      <c r="P28" s="351">
        <v>1051000</v>
      </c>
      <c r="Q28" s="427">
        <v>1047833</v>
      </c>
      <c r="R28" s="351">
        <v>485000</v>
      </c>
      <c r="S28" s="351">
        <v>190000</v>
      </c>
      <c r="T28" s="427">
        <v>169138</v>
      </c>
      <c r="U28" s="354"/>
      <c r="V28" s="354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</row>
    <row r="29" spans="3:84" ht="12.75" customHeight="1">
      <c r="C29" s="546">
        <v>20</v>
      </c>
      <c r="D29" s="414" t="s">
        <v>447</v>
      </c>
      <c r="E29" s="553">
        <f t="shared" si="2"/>
        <v>57810655</v>
      </c>
      <c r="F29" s="351">
        <v>23450000</v>
      </c>
      <c r="G29" s="351">
        <v>16722236</v>
      </c>
      <c r="H29" s="427">
        <v>16376095</v>
      </c>
      <c r="I29" s="351">
        <v>1400000</v>
      </c>
      <c r="J29" s="351">
        <v>1821176</v>
      </c>
      <c r="K29" s="427">
        <v>1316420</v>
      </c>
      <c r="L29" s="351">
        <v>37841500</v>
      </c>
      <c r="M29" s="351">
        <v>36034440</v>
      </c>
      <c r="N29" s="427">
        <v>35219696</v>
      </c>
      <c r="O29" s="351">
        <v>670000</v>
      </c>
      <c r="P29" s="351">
        <v>1682803</v>
      </c>
      <c r="Q29" s="427">
        <v>1672259</v>
      </c>
      <c r="R29" s="351">
        <v>780000</v>
      </c>
      <c r="S29" s="351">
        <v>1550000</v>
      </c>
      <c r="T29" s="427">
        <v>1544905</v>
      </c>
      <c r="U29" s="354"/>
      <c r="V29" s="354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</row>
    <row r="30" spans="3:84" ht="12.75" customHeight="1">
      <c r="C30" s="547">
        <v>21</v>
      </c>
      <c r="D30" s="414" t="s">
        <v>448</v>
      </c>
      <c r="E30" s="553">
        <f t="shared" si="2"/>
        <v>1869534</v>
      </c>
      <c r="F30" s="351">
        <v>60000</v>
      </c>
      <c r="G30" s="351">
        <v>960000</v>
      </c>
      <c r="H30" s="427">
        <v>941787</v>
      </c>
      <c r="I30" s="351">
        <v>600000</v>
      </c>
      <c r="J30" s="351">
        <v>342000</v>
      </c>
      <c r="K30" s="427">
        <v>322845</v>
      </c>
      <c r="L30" s="351">
        <v>116000</v>
      </c>
      <c r="M30" s="351">
        <v>82534</v>
      </c>
      <c r="N30" s="427">
        <v>81720</v>
      </c>
      <c r="O30" s="351">
        <v>160000</v>
      </c>
      <c r="P30" s="351">
        <v>340000</v>
      </c>
      <c r="Q30" s="427">
        <v>331154</v>
      </c>
      <c r="R30" s="351">
        <v>100000</v>
      </c>
      <c r="S30" s="351">
        <v>145000</v>
      </c>
      <c r="T30" s="427">
        <v>131635</v>
      </c>
      <c r="U30" s="354"/>
      <c r="V30" s="354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</row>
    <row r="31" spans="3:84" ht="12.75" customHeight="1">
      <c r="C31" s="547">
        <v>22</v>
      </c>
      <c r="D31" s="414" t="s">
        <v>449</v>
      </c>
      <c r="E31" s="553">
        <f t="shared" si="2"/>
        <v>2585635</v>
      </c>
      <c r="F31" s="351">
        <v>265000</v>
      </c>
      <c r="G31" s="351">
        <v>739258</v>
      </c>
      <c r="H31" s="427">
        <v>579724</v>
      </c>
      <c r="I31" s="351">
        <v>720000</v>
      </c>
      <c r="J31" s="351">
        <v>978000</v>
      </c>
      <c r="K31" s="427">
        <v>977291</v>
      </c>
      <c r="L31" s="351">
        <v>93000</v>
      </c>
      <c r="M31" s="351">
        <v>226466</v>
      </c>
      <c r="N31" s="427">
        <v>170524</v>
      </c>
      <c r="O31" s="351">
        <v>245000</v>
      </c>
      <c r="P31" s="351">
        <v>375000</v>
      </c>
      <c r="Q31" s="427">
        <v>368675</v>
      </c>
      <c r="R31" s="351">
        <v>120000</v>
      </c>
      <c r="S31" s="351">
        <v>266911</v>
      </c>
      <c r="T31" s="427">
        <v>230005</v>
      </c>
      <c r="U31" s="354"/>
      <c r="V31" s="354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</row>
    <row r="32" spans="3:84" ht="12.75" customHeight="1">
      <c r="C32" s="547">
        <v>23</v>
      </c>
      <c r="D32" s="414" t="s">
        <v>450</v>
      </c>
      <c r="E32" s="553">
        <f t="shared" si="2"/>
        <v>20042749</v>
      </c>
      <c r="F32" s="351">
        <v>8180000</v>
      </c>
      <c r="G32" s="351">
        <v>9940762</v>
      </c>
      <c r="H32" s="427">
        <v>8660094</v>
      </c>
      <c r="I32" s="351">
        <v>1600000</v>
      </c>
      <c r="J32" s="351">
        <v>2019511</v>
      </c>
      <c r="K32" s="427">
        <v>1191243</v>
      </c>
      <c r="L32" s="351">
        <v>4506000</v>
      </c>
      <c r="M32" s="351">
        <v>4606000</v>
      </c>
      <c r="N32" s="427">
        <v>4565485</v>
      </c>
      <c r="O32" s="351">
        <v>1795000</v>
      </c>
      <c r="P32" s="351">
        <v>1933110</v>
      </c>
      <c r="Q32" s="427">
        <v>1715866</v>
      </c>
      <c r="R32" s="351">
        <v>1920000</v>
      </c>
      <c r="S32" s="351">
        <v>1543366</v>
      </c>
      <c r="T32" s="427">
        <v>1503128</v>
      </c>
      <c r="U32" s="354"/>
      <c r="V32" s="354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</row>
    <row r="33" spans="3:84" ht="12.75" customHeight="1">
      <c r="C33" s="546">
        <v>24</v>
      </c>
      <c r="D33" s="414" t="s">
        <v>451</v>
      </c>
      <c r="E33" s="553">
        <f t="shared" si="2"/>
        <v>624000</v>
      </c>
      <c r="F33" s="351">
        <v>504000</v>
      </c>
      <c r="G33" s="351">
        <v>504000</v>
      </c>
      <c r="H33" s="427">
        <v>504000</v>
      </c>
      <c r="I33" s="351"/>
      <c r="J33" s="351"/>
      <c r="K33" s="427"/>
      <c r="L33" s="351"/>
      <c r="M33" s="351"/>
      <c r="N33" s="427"/>
      <c r="O33" s="351">
        <v>120000</v>
      </c>
      <c r="P33" s="351">
        <v>120000</v>
      </c>
      <c r="Q33" s="427">
        <v>110000</v>
      </c>
      <c r="R33" s="351"/>
      <c r="S33" s="351"/>
      <c r="T33" s="427"/>
      <c r="U33" s="354"/>
      <c r="V33" s="354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</row>
    <row r="34" spans="3:84" ht="12.75" customHeight="1">
      <c r="C34" s="547">
        <v>25</v>
      </c>
      <c r="D34" s="414" t="s">
        <v>452</v>
      </c>
      <c r="E34" s="553">
        <f t="shared" si="2"/>
        <v>6966710</v>
      </c>
      <c r="F34" s="351">
        <v>4690000</v>
      </c>
      <c r="G34" s="351">
        <v>4080515</v>
      </c>
      <c r="H34" s="427">
        <v>3881541</v>
      </c>
      <c r="I34" s="351">
        <v>300000</v>
      </c>
      <c r="J34" s="351">
        <v>360000</v>
      </c>
      <c r="K34" s="427">
        <v>353220</v>
      </c>
      <c r="L34" s="351">
        <v>1250000</v>
      </c>
      <c r="M34" s="351">
        <v>1490000</v>
      </c>
      <c r="N34" s="427">
        <v>1478791</v>
      </c>
      <c r="O34" s="351">
        <v>700000</v>
      </c>
      <c r="P34" s="351">
        <v>502000</v>
      </c>
      <c r="Q34" s="427">
        <v>501998</v>
      </c>
      <c r="R34" s="351">
        <v>200000</v>
      </c>
      <c r="S34" s="351">
        <v>534195</v>
      </c>
      <c r="T34" s="427">
        <v>525052</v>
      </c>
      <c r="U34" s="354"/>
      <c r="V34" s="354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</row>
    <row r="35" spans="3:84" ht="12.75" customHeight="1">
      <c r="C35" s="547">
        <v>26</v>
      </c>
      <c r="D35" s="414" t="s">
        <v>600</v>
      </c>
      <c r="E35" s="553">
        <f t="shared" si="2"/>
        <v>15485</v>
      </c>
      <c r="F35" s="351"/>
      <c r="G35" s="351">
        <v>15485</v>
      </c>
      <c r="H35" s="427">
        <v>6895</v>
      </c>
      <c r="I35" s="351"/>
      <c r="J35" s="351"/>
      <c r="K35" s="427"/>
      <c r="L35" s="351"/>
      <c r="M35" s="351"/>
      <c r="N35" s="427"/>
      <c r="O35" s="351"/>
      <c r="P35" s="351"/>
      <c r="Q35" s="427"/>
      <c r="R35" s="351"/>
      <c r="S35" s="351"/>
      <c r="T35" s="427"/>
      <c r="U35" s="354"/>
      <c r="V35" s="354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</row>
    <row r="36" spans="3:84" ht="12.75" customHeight="1">
      <c r="C36" s="547">
        <v>27</v>
      </c>
      <c r="D36" s="414" t="s">
        <v>453</v>
      </c>
      <c r="E36" s="553">
        <f t="shared" si="2"/>
        <v>1792208</v>
      </c>
      <c r="F36" s="351"/>
      <c r="G36" s="351">
        <v>799208</v>
      </c>
      <c r="H36" s="427">
        <v>769240</v>
      </c>
      <c r="I36" s="351">
        <v>1000000</v>
      </c>
      <c r="J36" s="351">
        <v>788000</v>
      </c>
      <c r="K36" s="427">
        <v>751077</v>
      </c>
      <c r="L36" s="351"/>
      <c r="M36" s="351"/>
      <c r="N36" s="427"/>
      <c r="O36" s="351"/>
      <c r="P36" s="351">
        <v>135000</v>
      </c>
      <c r="Q36" s="427">
        <v>135000</v>
      </c>
      <c r="R36" s="351">
        <v>120000</v>
      </c>
      <c r="S36" s="351">
        <v>70000</v>
      </c>
      <c r="T36" s="427">
        <v>55000</v>
      </c>
      <c r="U36" s="354"/>
      <c r="V36" s="354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</row>
    <row r="37" spans="3:84" ht="12.75" customHeight="1">
      <c r="C37" s="547">
        <v>28</v>
      </c>
      <c r="D37" s="414" t="s">
        <v>454</v>
      </c>
      <c r="E37" s="553">
        <f t="shared" si="2"/>
        <v>22906884</v>
      </c>
      <c r="F37" s="351">
        <v>10800000</v>
      </c>
      <c r="G37" s="351">
        <v>15649485</v>
      </c>
      <c r="H37" s="427">
        <v>13824440</v>
      </c>
      <c r="I37" s="351">
        <v>4005000</v>
      </c>
      <c r="J37" s="351">
        <v>4005003</v>
      </c>
      <c r="K37" s="427">
        <v>2688514</v>
      </c>
      <c r="L37" s="351">
        <v>804500</v>
      </c>
      <c r="M37" s="351">
        <v>654500</v>
      </c>
      <c r="N37" s="427">
        <v>488615</v>
      </c>
      <c r="O37" s="351">
        <v>1710000</v>
      </c>
      <c r="P37" s="351">
        <v>1553002</v>
      </c>
      <c r="Q37" s="427">
        <v>1551020</v>
      </c>
      <c r="R37" s="351">
        <v>863000</v>
      </c>
      <c r="S37" s="351">
        <v>1044894</v>
      </c>
      <c r="T37" s="427">
        <v>1043773</v>
      </c>
      <c r="U37" s="354"/>
      <c r="V37" s="354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</row>
    <row r="38" spans="3:84" ht="12.75" customHeight="1">
      <c r="C38" s="547">
        <v>29</v>
      </c>
      <c r="D38" s="414" t="s">
        <v>455</v>
      </c>
      <c r="E38" s="553">
        <f t="shared" si="2"/>
        <v>97000</v>
      </c>
      <c r="F38" s="351">
        <v>90000</v>
      </c>
      <c r="G38" s="351">
        <v>90000</v>
      </c>
      <c r="H38" s="427">
        <v>54968</v>
      </c>
      <c r="I38" s="351"/>
      <c r="J38" s="351">
        <v>7000</v>
      </c>
      <c r="K38" s="427">
        <v>6415</v>
      </c>
      <c r="L38" s="351"/>
      <c r="M38" s="351"/>
      <c r="N38" s="427"/>
      <c r="O38" s="351"/>
      <c r="P38" s="351"/>
      <c r="Q38" s="427"/>
      <c r="R38" s="351">
        <v>13000</v>
      </c>
      <c r="S38" s="351"/>
      <c r="T38" s="427"/>
      <c r="U38" s="354"/>
      <c r="V38" s="354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</row>
    <row r="39" spans="3:84" ht="12.75" customHeight="1">
      <c r="C39" s="547">
        <v>30</v>
      </c>
      <c r="D39" s="414" t="s">
        <v>456</v>
      </c>
      <c r="E39" s="553">
        <f t="shared" si="2"/>
        <v>2015000</v>
      </c>
      <c r="F39" s="351">
        <v>2000000</v>
      </c>
      <c r="G39" s="351">
        <v>2000000</v>
      </c>
      <c r="H39" s="427">
        <v>1698323</v>
      </c>
      <c r="I39" s="351"/>
      <c r="J39" s="351"/>
      <c r="K39" s="427"/>
      <c r="L39" s="351"/>
      <c r="M39" s="351"/>
      <c r="N39" s="427"/>
      <c r="O39" s="351">
        <v>15000</v>
      </c>
      <c r="P39" s="351">
        <v>15000</v>
      </c>
      <c r="Q39" s="427">
        <v>7575</v>
      </c>
      <c r="R39" s="351"/>
      <c r="S39" s="351"/>
      <c r="T39" s="427"/>
      <c r="U39" s="354"/>
      <c r="V39" s="354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  <c r="BO39" s="341"/>
      <c r="BP39" s="341"/>
      <c r="BQ39" s="341"/>
      <c r="BR39" s="341"/>
      <c r="BS39" s="341"/>
      <c r="BT39" s="341"/>
      <c r="BU39" s="341"/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</row>
    <row r="40" spans="3:84" ht="27.75" customHeight="1">
      <c r="C40" s="547">
        <v>31</v>
      </c>
      <c r="D40" s="415" t="s">
        <v>457</v>
      </c>
      <c r="E40" s="553">
        <f t="shared" si="2"/>
        <v>28031292</v>
      </c>
      <c r="F40" s="351">
        <v>13030700</v>
      </c>
      <c r="G40" s="351">
        <v>10836845</v>
      </c>
      <c r="H40" s="427">
        <v>10181196</v>
      </c>
      <c r="I40" s="351">
        <v>2425000</v>
      </c>
      <c r="J40" s="351">
        <v>2525147</v>
      </c>
      <c r="K40" s="427">
        <v>1545546</v>
      </c>
      <c r="L40" s="351">
        <v>12054000</v>
      </c>
      <c r="M40" s="351">
        <v>11775000</v>
      </c>
      <c r="N40" s="427">
        <v>7849180</v>
      </c>
      <c r="O40" s="351">
        <v>1644300</v>
      </c>
      <c r="P40" s="351">
        <v>1544300</v>
      </c>
      <c r="Q40" s="427">
        <v>1454514</v>
      </c>
      <c r="R40" s="351">
        <v>1255000</v>
      </c>
      <c r="S40" s="351">
        <v>1350000</v>
      </c>
      <c r="T40" s="427">
        <v>1242609</v>
      </c>
      <c r="U40" s="354"/>
      <c r="V40" s="354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</row>
    <row r="41" spans="3:84" ht="15" customHeight="1">
      <c r="C41" s="547">
        <v>32</v>
      </c>
      <c r="D41" s="415" t="s">
        <v>498</v>
      </c>
      <c r="E41" s="553">
        <f t="shared" si="2"/>
        <v>579000</v>
      </c>
      <c r="F41" s="351"/>
      <c r="G41" s="351"/>
      <c r="H41" s="427"/>
      <c r="I41" s="351"/>
      <c r="J41" s="351"/>
      <c r="K41" s="427"/>
      <c r="L41" s="351">
        <v>500000</v>
      </c>
      <c r="M41" s="351">
        <v>579000</v>
      </c>
      <c r="N41" s="427">
        <v>579000</v>
      </c>
      <c r="O41" s="351"/>
      <c r="P41" s="351"/>
      <c r="Q41" s="427"/>
      <c r="R41" s="351"/>
      <c r="S41" s="351"/>
      <c r="T41" s="427"/>
      <c r="U41" s="354"/>
      <c r="V41" s="354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</row>
    <row r="42" spans="3:84" ht="12.75" customHeight="1">
      <c r="C42" s="547">
        <v>33</v>
      </c>
      <c r="D42" s="414" t="s">
        <v>458</v>
      </c>
      <c r="E42" s="553">
        <f t="shared" si="2"/>
        <v>534</v>
      </c>
      <c r="F42" s="351"/>
      <c r="G42" s="351">
        <v>534</v>
      </c>
      <c r="H42" s="427">
        <v>534</v>
      </c>
      <c r="I42" s="351"/>
      <c r="J42" s="351"/>
      <c r="K42" s="427"/>
      <c r="L42" s="351"/>
      <c r="M42" s="351"/>
      <c r="N42" s="427"/>
      <c r="O42" s="351"/>
      <c r="P42" s="351"/>
      <c r="Q42" s="427"/>
      <c r="R42" s="351"/>
      <c r="S42" s="351"/>
      <c r="T42" s="427"/>
      <c r="U42" s="354"/>
      <c r="V42" s="354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</row>
    <row r="43" spans="3:84" ht="12.75" customHeight="1">
      <c r="C43" s="547">
        <v>34</v>
      </c>
      <c r="D43" s="414" t="s">
        <v>459</v>
      </c>
      <c r="E43" s="553">
        <f t="shared" si="2"/>
        <v>8827009</v>
      </c>
      <c r="F43" s="351">
        <v>720000</v>
      </c>
      <c r="G43" s="351">
        <v>7899009</v>
      </c>
      <c r="H43" s="427">
        <v>3991435</v>
      </c>
      <c r="I43" s="351">
        <v>300000</v>
      </c>
      <c r="J43" s="351">
        <v>537000</v>
      </c>
      <c r="K43" s="427">
        <v>536542</v>
      </c>
      <c r="L43" s="351"/>
      <c r="M43" s="351">
        <v>100000</v>
      </c>
      <c r="N43" s="427">
        <v>57990</v>
      </c>
      <c r="O43" s="351">
        <v>560000</v>
      </c>
      <c r="P43" s="351">
        <v>221000</v>
      </c>
      <c r="Q43" s="427">
        <v>80380</v>
      </c>
      <c r="R43" s="351">
        <v>150000</v>
      </c>
      <c r="S43" s="351">
        <v>70000</v>
      </c>
      <c r="T43" s="427">
        <v>68648</v>
      </c>
      <c r="U43" s="354"/>
      <c r="V43" s="354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1"/>
      <c r="BR43" s="341"/>
      <c r="BS43" s="341"/>
      <c r="BT43" s="341"/>
      <c r="BU43" s="341"/>
      <c r="BV43" s="341"/>
      <c r="BW43" s="341"/>
      <c r="BX43" s="341"/>
      <c r="BY43" s="341"/>
      <c r="BZ43" s="341"/>
      <c r="CA43" s="341"/>
      <c r="CB43" s="341"/>
      <c r="CC43" s="341"/>
      <c r="CD43" s="341"/>
      <c r="CE43" s="341"/>
      <c r="CF43" s="341"/>
    </row>
    <row r="44" spans="3:84" s="360" customFormat="1" ht="12.75" customHeight="1">
      <c r="C44" s="548">
        <v>35</v>
      </c>
      <c r="D44" s="355" t="s">
        <v>460</v>
      </c>
      <c r="E44" s="554">
        <f t="shared" si="2"/>
        <v>155858535</v>
      </c>
      <c r="F44" s="356">
        <f aca="true" t="shared" si="5" ref="F44:T44">SUM(F28:F43)</f>
        <v>63824700</v>
      </c>
      <c r="G44" s="356">
        <f t="shared" si="5"/>
        <v>70372337</v>
      </c>
      <c r="H44" s="428">
        <f t="shared" si="5"/>
        <v>61572527</v>
      </c>
      <c r="I44" s="356">
        <f t="shared" si="5"/>
        <v>12600000</v>
      </c>
      <c r="J44" s="356">
        <f t="shared" si="5"/>
        <v>13675677</v>
      </c>
      <c r="K44" s="428">
        <f t="shared" si="5"/>
        <v>9763182</v>
      </c>
      <c r="L44" s="356">
        <f t="shared" si="5"/>
        <v>57191000</v>
      </c>
      <c r="M44" s="356">
        <f t="shared" si="5"/>
        <v>55573940</v>
      </c>
      <c r="N44" s="428">
        <f t="shared" si="5"/>
        <v>50496620</v>
      </c>
      <c r="O44" s="356">
        <f t="shared" si="5"/>
        <v>8294300</v>
      </c>
      <c r="P44" s="356">
        <f t="shared" si="5"/>
        <v>9472215</v>
      </c>
      <c r="Q44" s="428">
        <f t="shared" si="5"/>
        <v>8976274</v>
      </c>
      <c r="R44" s="356">
        <f t="shared" si="5"/>
        <v>6006000</v>
      </c>
      <c r="S44" s="356">
        <f t="shared" si="5"/>
        <v>6764366</v>
      </c>
      <c r="T44" s="428">
        <f t="shared" si="5"/>
        <v>6513893</v>
      </c>
      <c r="U44" s="358"/>
      <c r="V44" s="358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</row>
    <row r="45" spans="3:22" s="341" customFormat="1" ht="12.75" customHeight="1">
      <c r="C45" s="547">
        <v>36</v>
      </c>
      <c r="D45" s="343" t="s">
        <v>461</v>
      </c>
      <c r="E45" s="554"/>
      <c r="F45" s="351"/>
      <c r="G45" s="351"/>
      <c r="H45" s="427"/>
      <c r="I45" s="351"/>
      <c r="J45" s="351"/>
      <c r="K45" s="427"/>
      <c r="L45" s="351"/>
      <c r="M45" s="351"/>
      <c r="N45" s="427"/>
      <c r="O45" s="351"/>
      <c r="P45" s="351"/>
      <c r="Q45" s="427"/>
      <c r="R45" s="351"/>
      <c r="S45" s="351"/>
      <c r="T45" s="427"/>
      <c r="U45" s="354"/>
      <c r="V45" s="354"/>
    </row>
    <row r="46" spans="3:84" ht="12.75" customHeight="1">
      <c r="C46" s="547">
        <v>37</v>
      </c>
      <c r="D46" s="414" t="s">
        <v>462</v>
      </c>
      <c r="E46" s="553">
        <f t="shared" si="2"/>
        <v>1209000</v>
      </c>
      <c r="F46" s="351"/>
      <c r="G46" s="351">
        <v>1209000</v>
      </c>
      <c r="H46" s="427">
        <v>1209000</v>
      </c>
      <c r="I46" s="351"/>
      <c r="J46" s="351"/>
      <c r="K46" s="427"/>
      <c r="L46" s="351"/>
      <c r="M46" s="351"/>
      <c r="N46" s="427"/>
      <c r="O46" s="351"/>
      <c r="P46" s="351"/>
      <c r="Q46" s="427"/>
      <c r="R46" s="351"/>
      <c r="S46" s="351"/>
      <c r="T46" s="427"/>
      <c r="U46" s="354"/>
      <c r="V46" s="354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341"/>
      <c r="BK46" s="341"/>
      <c r="BL46" s="341"/>
      <c r="BM46" s="341"/>
      <c r="BN46" s="341"/>
      <c r="BO46" s="341"/>
      <c r="BP46" s="341"/>
      <c r="BQ46" s="341"/>
      <c r="BR46" s="341"/>
      <c r="BS46" s="341"/>
      <c r="BT46" s="341"/>
      <c r="BU46" s="341"/>
      <c r="BV46" s="341"/>
      <c r="BW46" s="341"/>
      <c r="BX46" s="341"/>
      <c r="BY46" s="341"/>
      <c r="BZ46" s="341"/>
      <c r="CA46" s="341"/>
      <c r="CB46" s="341"/>
      <c r="CC46" s="341"/>
      <c r="CD46" s="341"/>
      <c r="CE46" s="341"/>
      <c r="CF46" s="341"/>
    </row>
    <row r="47" spans="3:84" ht="24.75" customHeight="1">
      <c r="C47" s="547">
        <v>38</v>
      </c>
      <c r="D47" s="415" t="s">
        <v>463</v>
      </c>
      <c r="E47" s="553">
        <f t="shared" si="2"/>
        <v>0</v>
      </c>
      <c r="F47" s="351"/>
      <c r="G47" s="351"/>
      <c r="H47" s="427"/>
      <c r="I47" s="351"/>
      <c r="J47" s="351"/>
      <c r="K47" s="427"/>
      <c r="L47" s="351"/>
      <c r="M47" s="351"/>
      <c r="N47" s="427"/>
      <c r="O47" s="351"/>
      <c r="P47" s="351"/>
      <c r="Q47" s="427"/>
      <c r="R47" s="351"/>
      <c r="S47" s="351"/>
      <c r="T47" s="427"/>
      <c r="U47" s="354"/>
      <c r="V47" s="354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41"/>
      <c r="CE47" s="341"/>
      <c r="CF47" s="341"/>
    </row>
    <row r="48" spans="3:84" ht="12.75" customHeight="1">
      <c r="C48" s="547">
        <v>39</v>
      </c>
      <c r="D48" s="414" t="s">
        <v>464</v>
      </c>
      <c r="E48" s="553">
        <f t="shared" si="2"/>
        <v>0</v>
      </c>
      <c r="F48" s="351">
        <v>7000000</v>
      </c>
      <c r="G48" s="351"/>
      <c r="H48" s="427"/>
      <c r="I48" s="351"/>
      <c r="J48" s="351"/>
      <c r="K48" s="427"/>
      <c r="L48" s="351"/>
      <c r="M48" s="351"/>
      <c r="N48" s="427"/>
      <c r="O48" s="351"/>
      <c r="P48" s="351"/>
      <c r="Q48" s="427"/>
      <c r="R48" s="351"/>
      <c r="S48" s="351"/>
      <c r="T48" s="427"/>
      <c r="U48" s="354"/>
      <c r="V48" s="354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341"/>
      <c r="BK48" s="341"/>
      <c r="BL48" s="341"/>
      <c r="BM48" s="341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</row>
    <row r="49" spans="3:84" ht="12.75" customHeight="1">
      <c r="C49" s="546">
        <v>40</v>
      </c>
      <c r="D49" s="414" t="s">
        <v>465</v>
      </c>
      <c r="E49" s="533">
        <f t="shared" si="2"/>
        <v>12908640</v>
      </c>
      <c r="F49" s="351">
        <v>3700000</v>
      </c>
      <c r="G49" s="351">
        <v>12908640</v>
      </c>
      <c r="H49" s="427">
        <v>9095552</v>
      </c>
      <c r="I49" s="351"/>
      <c r="J49" s="351"/>
      <c r="K49" s="427"/>
      <c r="L49" s="351"/>
      <c r="M49" s="351"/>
      <c r="N49" s="427"/>
      <c r="O49" s="351"/>
      <c r="P49" s="351"/>
      <c r="Q49" s="427"/>
      <c r="R49" s="351"/>
      <c r="S49" s="351"/>
      <c r="T49" s="427"/>
      <c r="U49" s="354"/>
      <c r="V49" s="354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1"/>
      <c r="BT49" s="341"/>
      <c r="BU49" s="341"/>
      <c r="BV49" s="341"/>
      <c r="BW49" s="341"/>
      <c r="BX49" s="341"/>
      <c r="BY49" s="341"/>
      <c r="BZ49" s="341"/>
      <c r="CA49" s="341"/>
      <c r="CB49" s="341"/>
      <c r="CC49" s="341"/>
      <c r="CD49" s="341"/>
      <c r="CE49" s="341"/>
      <c r="CF49" s="341"/>
    </row>
    <row r="50" spans="3:84" s="360" customFormat="1" ht="12.75" customHeight="1">
      <c r="C50" s="548">
        <v>41</v>
      </c>
      <c r="D50" s="355" t="s">
        <v>466</v>
      </c>
      <c r="E50" s="554">
        <f t="shared" si="2"/>
        <v>14117640</v>
      </c>
      <c r="F50" s="356">
        <f aca="true" t="shared" si="6" ref="F50:T50">SUM(F46:F49)</f>
        <v>10700000</v>
      </c>
      <c r="G50" s="356">
        <f t="shared" si="6"/>
        <v>14117640</v>
      </c>
      <c r="H50" s="428">
        <f t="shared" si="6"/>
        <v>10304552</v>
      </c>
      <c r="I50" s="356">
        <f t="shared" si="6"/>
        <v>0</v>
      </c>
      <c r="J50" s="356">
        <f t="shared" si="6"/>
        <v>0</v>
      </c>
      <c r="K50" s="428">
        <f t="shared" si="6"/>
        <v>0</v>
      </c>
      <c r="L50" s="356">
        <f t="shared" si="6"/>
        <v>0</v>
      </c>
      <c r="M50" s="356">
        <f t="shared" si="6"/>
        <v>0</v>
      </c>
      <c r="N50" s="428">
        <f t="shared" si="6"/>
        <v>0</v>
      </c>
      <c r="O50" s="356">
        <f t="shared" si="6"/>
        <v>0</v>
      </c>
      <c r="P50" s="356">
        <f t="shared" si="6"/>
        <v>0</v>
      </c>
      <c r="Q50" s="428">
        <f t="shared" si="6"/>
        <v>0</v>
      </c>
      <c r="R50" s="356">
        <f t="shared" si="6"/>
        <v>0</v>
      </c>
      <c r="S50" s="356">
        <f t="shared" si="6"/>
        <v>0</v>
      </c>
      <c r="T50" s="428">
        <f t="shared" si="6"/>
        <v>0</v>
      </c>
      <c r="U50" s="358"/>
      <c r="V50" s="358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</row>
    <row r="51" spans="3:22" s="341" customFormat="1" ht="12.75" customHeight="1">
      <c r="C51" s="547">
        <v>42</v>
      </c>
      <c r="D51" s="361" t="s">
        <v>467</v>
      </c>
      <c r="E51" s="554"/>
      <c r="F51" s="362"/>
      <c r="G51" s="362"/>
      <c r="H51" s="431"/>
      <c r="I51" s="362"/>
      <c r="J51" s="362"/>
      <c r="K51" s="431"/>
      <c r="L51" s="362"/>
      <c r="M51" s="362"/>
      <c r="N51" s="431"/>
      <c r="O51" s="362"/>
      <c r="P51" s="362"/>
      <c r="Q51" s="431"/>
      <c r="R51" s="362"/>
      <c r="S51" s="362"/>
      <c r="T51" s="431"/>
      <c r="U51" s="364"/>
      <c r="V51" s="364"/>
    </row>
    <row r="52" spans="3:22" s="341" customFormat="1" ht="26.25" customHeight="1">
      <c r="C52" s="547">
        <v>43</v>
      </c>
      <c r="D52" s="415" t="s">
        <v>469</v>
      </c>
      <c r="E52" s="555">
        <f t="shared" si="2"/>
        <v>714625</v>
      </c>
      <c r="F52" s="416"/>
      <c r="G52" s="416">
        <v>714625</v>
      </c>
      <c r="H52" s="433">
        <v>714625</v>
      </c>
      <c r="I52" s="416"/>
      <c r="J52" s="416"/>
      <c r="K52" s="433"/>
      <c r="L52" s="416"/>
      <c r="M52" s="416"/>
      <c r="N52" s="433"/>
      <c r="O52" s="416"/>
      <c r="P52" s="416"/>
      <c r="Q52" s="433"/>
      <c r="R52" s="416"/>
      <c r="S52" s="416"/>
      <c r="T52" s="433"/>
      <c r="U52" s="354"/>
      <c r="V52" s="354"/>
    </row>
    <row r="53" spans="3:22" s="341" customFormat="1" ht="26.25" customHeight="1">
      <c r="C53" s="546">
        <v>44</v>
      </c>
      <c r="D53" s="415" t="s">
        <v>470</v>
      </c>
      <c r="E53" s="553">
        <f t="shared" si="2"/>
        <v>17987757</v>
      </c>
      <c r="F53" s="416">
        <v>17150000</v>
      </c>
      <c r="G53" s="416">
        <v>17987757</v>
      </c>
      <c r="H53" s="433">
        <v>17987151</v>
      </c>
      <c r="I53" s="416"/>
      <c r="J53" s="416"/>
      <c r="K53" s="433"/>
      <c r="L53" s="416"/>
      <c r="M53" s="416"/>
      <c r="N53" s="433"/>
      <c r="O53" s="416"/>
      <c r="P53" s="416"/>
      <c r="Q53" s="433"/>
      <c r="R53" s="416"/>
      <c r="S53" s="416"/>
      <c r="T53" s="433"/>
      <c r="U53" s="354"/>
      <c r="V53" s="354"/>
    </row>
    <row r="54" spans="3:22" s="341" customFormat="1" ht="27" customHeight="1">
      <c r="C54" s="547">
        <v>45</v>
      </c>
      <c r="D54" s="415" t="s">
        <v>471</v>
      </c>
      <c r="E54" s="553">
        <f t="shared" si="2"/>
        <v>0</v>
      </c>
      <c r="F54" s="416"/>
      <c r="G54" s="416"/>
      <c r="H54" s="433"/>
      <c r="I54" s="416"/>
      <c r="J54" s="416"/>
      <c r="K54" s="433"/>
      <c r="L54" s="416"/>
      <c r="M54" s="416"/>
      <c r="N54" s="433"/>
      <c r="O54" s="416"/>
      <c r="P54" s="416"/>
      <c r="Q54" s="433"/>
      <c r="R54" s="416"/>
      <c r="S54" s="416"/>
      <c r="T54" s="433"/>
      <c r="U54" s="354"/>
      <c r="V54" s="354"/>
    </row>
    <row r="55" spans="3:84" ht="12.75" customHeight="1">
      <c r="C55" s="547">
        <v>46</v>
      </c>
      <c r="D55" s="414" t="s">
        <v>472</v>
      </c>
      <c r="E55" s="553">
        <f t="shared" si="2"/>
        <v>9147575</v>
      </c>
      <c r="F55" s="416">
        <v>2990000</v>
      </c>
      <c r="G55" s="416">
        <v>9147575</v>
      </c>
      <c r="H55" s="433">
        <v>9147575</v>
      </c>
      <c r="I55" s="416"/>
      <c r="J55" s="416"/>
      <c r="K55" s="433"/>
      <c r="L55" s="416"/>
      <c r="M55" s="416"/>
      <c r="N55" s="433"/>
      <c r="O55" s="416"/>
      <c r="P55" s="416"/>
      <c r="Q55" s="433"/>
      <c r="R55" s="416"/>
      <c r="S55" s="416"/>
      <c r="T55" s="433"/>
      <c r="U55" s="354"/>
      <c r="V55" s="354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341"/>
      <c r="BO55" s="341"/>
      <c r="BP55" s="341"/>
      <c r="BQ55" s="341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</row>
    <row r="56" spans="3:84" ht="12.75" customHeight="1">
      <c r="C56" s="547">
        <v>47</v>
      </c>
      <c r="D56" s="414" t="s">
        <v>473</v>
      </c>
      <c r="E56" s="553">
        <f t="shared" si="2"/>
        <v>0</v>
      </c>
      <c r="F56" s="416">
        <v>5000000</v>
      </c>
      <c r="G56" s="416"/>
      <c r="H56" s="433"/>
      <c r="I56" s="416"/>
      <c r="J56" s="416"/>
      <c r="K56" s="433"/>
      <c r="L56" s="416"/>
      <c r="M56" s="416"/>
      <c r="N56" s="433"/>
      <c r="O56" s="416"/>
      <c r="P56" s="416"/>
      <c r="Q56" s="433"/>
      <c r="R56" s="416"/>
      <c r="S56" s="416"/>
      <c r="T56" s="433"/>
      <c r="U56" s="354"/>
      <c r="V56" s="354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41"/>
      <c r="BV56" s="341"/>
      <c r="BW56" s="341"/>
      <c r="BX56" s="341"/>
      <c r="BY56" s="341"/>
      <c r="BZ56" s="341"/>
      <c r="CA56" s="341"/>
      <c r="CB56" s="341"/>
      <c r="CC56" s="341"/>
      <c r="CD56" s="341"/>
      <c r="CE56" s="341"/>
      <c r="CF56" s="341"/>
    </row>
    <row r="57" spans="1:84" s="368" customFormat="1" ht="12.75" customHeight="1">
      <c r="A57" s="367"/>
      <c r="B57" s="367"/>
      <c r="C57" s="548">
        <v>48</v>
      </c>
      <c r="D57" s="421" t="s">
        <v>468</v>
      </c>
      <c r="E57" s="554">
        <f t="shared" si="2"/>
        <v>27849957</v>
      </c>
      <c r="F57" s="369">
        <f>SUM(F52:F56)</f>
        <v>25140000</v>
      </c>
      <c r="G57" s="369">
        <f>SUM(G52:G56)</f>
        <v>27849957</v>
      </c>
      <c r="H57" s="535">
        <f>SUM(H52:H56)</f>
        <v>27849351</v>
      </c>
      <c r="I57" s="369">
        <f aca="true" t="shared" si="7" ref="I57:T57">SUM(I52:I56)</f>
        <v>0</v>
      </c>
      <c r="J57" s="369">
        <f t="shared" si="7"/>
        <v>0</v>
      </c>
      <c r="K57" s="535">
        <f t="shared" si="7"/>
        <v>0</v>
      </c>
      <c r="L57" s="369">
        <f t="shared" si="7"/>
        <v>0</v>
      </c>
      <c r="M57" s="369">
        <f t="shared" si="7"/>
        <v>0</v>
      </c>
      <c r="N57" s="535">
        <f t="shared" si="7"/>
        <v>0</v>
      </c>
      <c r="O57" s="369">
        <f t="shared" si="7"/>
        <v>0</v>
      </c>
      <c r="P57" s="369">
        <f t="shared" si="7"/>
        <v>0</v>
      </c>
      <c r="Q57" s="535">
        <f t="shared" si="7"/>
        <v>0</v>
      </c>
      <c r="R57" s="369">
        <f t="shared" si="7"/>
        <v>0</v>
      </c>
      <c r="S57" s="369">
        <f t="shared" si="7"/>
        <v>0</v>
      </c>
      <c r="T57" s="535">
        <f t="shared" si="7"/>
        <v>0</v>
      </c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7"/>
      <c r="CE57" s="367"/>
      <c r="CF57" s="367"/>
    </row>
    <row r="58" spans="3:22" s="341" customFormat="1" ht="12.75" customHeight="1">
      <c r="C58" s="547">
        <v>49</v>
      </c>
      <c r="D58" s="343" t="s">
        <v>474</v>
      </c>
      <c r="E58" s="554"/>
      <c r="F58" s="175"/>
      <c r="G58" s="175"/>
      <c r="H58" s="432"/>
      <c r="I58" s="175"/>
      <c r="J58" s="175"/>
      <c r="K58" s="432"/>
      <c r="L58" s="175"/>
      <c r="M58" s="175"/>
      <c r="N58" s="432"/>
      <c r="O58" s="175"/>
      <c r="P58" s="175"/>
      <c r="Q58" s="432"/>
      <c r="R58" s="175"/>
      <c r="S58" s="175"/>
      <c r="T58" s="432"/>
      <c r="U58" s="364"/>
      <c r="V58" s="364"/>
    </row>
    <row r="59" spans="1:84" ht="12.75" customHeight="1">
      <c r="A59" s="341"/>
      <c r="B59" s="341"/>
      <c r="C59" s="547">
        <v>50</v>
      </c>
      <c r="D59" s="414" t="s">
        <v>475</v>
      </c>
      <c r="E59" s="553">
        <f t="shared" si="2"/>
        <v>0</v>
      </c>
      <c r="F59" s="351"/>
      <c r="G59" s="351"/>
      <c r="H59" s="427"/>
      <c r="I59" s="351"/>
      <c r="J59" s="351"/>
      <c r="K59" s="427"/>
      <c r="L59" s="351"/>
      <c r="M59" s="351"/>
      <c r="N59" s="427"/>
      <c r="O59" s="351"/>
      <c r="P59" s="351"/>
      <c r="Q59" s="427"/>
      <c r="R59" s="351"/>
      <c r="S59" s="351"/>
      <c r="T59" s="427"/>
      <c r="U59" s="354"/>
      <c r="V59" s="354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  <c r="BM59" s="341"/>
      <c r="BN59" s="341"/>
      <c r="BO59" s="341"/>
      <c r="BP59" s="341"/>
      <c r="BQ59" s="341"/>
      <c r="BR59" s="341"/>
      <c r="BS59" s="341"/>
      <c r="BT59" s="341"/>
      <c r="BU59" s="341"/>
      <c r="BV59" s="341"/>
      <c r="BW59" s="341"/>
      <c r="BX59" s="341"/>
      <c r="BY59" s="341"/>
      <c r="BZ59" s="341"/>
      <c r="CA59" s="341"/>
      <c r="CB59" s="341"/>
      <c r="CC59" s="341"/>
      <c r="CD59" s="341"/>
      <c r="CE59" s="341"/>
      <c r="CF59" s="341"/>
    </row>
    <row r="60" spans="1:84" ht="12.75" customHeight="1">
      <c r="A60" s="341"/>
      <c r="B60" s="341"/>
      <c r="C60" s="547">
        <v>51</v>
      </c>
      <c r="D60" s="415" t="s">
        <v>476</v>
      </c>
      <c r="E60" s="553">
        <f t="shared" si="2"/>
        <v>172399432</v>
      </c>
      <c r="F60" s="351">
        <v>93600000</v>
      </c>
      <c r="G60" s="351">
        <v>172399432</v>
      </c>
      <c r="H60" s="427">
        <v>6030000</v>
      </c>
      <c r="I60" s="351"/>
      <c r="J60" s="351"/>
      <c r="K60" s="427"/>
      <c r="L60" s="351"/>
      <c r="M60" s="351"/>
      <c r="N60" s="427"/>
      <c r="O60" s="351"/>
      <c r="P60" s="351"/>
      <c r="Q60" s="427"/>
      <c r="R60" s="351"/>
      <c r="S60" s="351"/>
      <c r="T60" s="427"/>
      <c r="U60" s="354"/>
      <c r="V60" s="354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41"/>
      <c r="AQ60" s="341"/>
      <c r="AR60" s="341"/>
      <c r="AS60" s="341"/>
      <c r="AT60" s="341"/>
      <c r="AU60" s="341"/>
      <c r="AV60" s="341"/>
      <c r="AW60" s="341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  <c r="BL60" s="341"/>
      <c r="BM60" s="341"/>
      <c r="BN60" s="341"/>
      <c r="BO60" s="341"/>
      <c r="BP60" s="341"/>
      <c r="BQ60" s="341"/>
      <c r="BR60" s="341"/>
      <c r="BS60" s="341"/>
      <c r="BT60" s="341"/>
      <c r="BU60" s="341"/>
      <c r="BV60" s="341"/>
      <c r="BW60" s="341"/>
      <c r="BX60" s="341"/>
      <c r="BY60" s="341"/>
      <c r="BZ60" s="341"/>
      <c r="CA60" s="341"/>
      <c r="CB60" s="341"/>
      <c r="CC60" s="341"/>
      <c r="CD60" s="341"/>
      <c r="CE60" s="341"/>
      <c r="CF60" s="341"/>
    </row>
    <row r="61" spans="1:84" ht="12.75" customHeight="1">
      <c r="A61" s="341"/>
      <c r="B61" s="341"/>
      <c r="C61" s="547">
        <v>52</v>
      </c>
      <c r="D61" s="414" t="s">
        <v>477</v>
      </c>
      <c r="E61" s="553">
        <f t="shared" si="2"/>
        <v>2161285</v>
      </c>
      <c r="F61" s="351">
        <v>100000</v>
      </c>
      <c r="G61" s="351">
        <v>1961285</v>
      </c>
      <c r="H61" s="427">
        <v>1961285</v>
      </c>
      <c r="I61" s="351"/>
      <c r="J61" s="351">
        <v>200000</v>
      </c>
      <c r="K61" s="427">
        <v>18898</v>
      </c>
      <c r="L61" s="351"/>
      <c r="M61" s="351"/>
      <c r="N61" s="427"/>
      <c r="O61" s="351"/>
      <c r="P61" s="351"/>
      <c r="Q61" s="427"/>
      <c r="R61" s="351"/>
      <c r="S61" s="351"/>
      <c r="T61" s="427"/>
      <c r="U61" s="354"/>
      <c r="V61" s="354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  <c r="BL61" s="341"/>
      <c r="BM61" s="341"/>
      <c r="BN61" s="341"/>
      <c r="BO61" s="341"/>
      <c r="BP61" s="341"/>
      <c r="BQ61" s="341"/>
      <c r="BR61" s="341"/>
      <c r="BS61" s="341"/>
      <c r="BT61" s="341"/>
      <c r="BU61" s="341"/>
      <c r="BV61" s="341"/>
      <c r="BW61" s="341"/>
      <c r="BX61" s="341"/>
      <c r="BY61" s="341"/>
      <c r="BZ61" s="341"/>
      <c r="CA61" s="341"/>
      <c r="CB61" s="341"/>
      <c r="CC61" s="341"/>
      <c r="CD61" s="341"/>
      <c r="CE61" s="341"/>
      <c r="CF61" s="341"/>
    </row>
    <row r="62" spans="1:84" ht="12.75" customHeight="1">
      <c r="A62" s="341"/>
      <c r="B62" s="341"/>
      <c r="C62" s="547">
        <v>53</v>
      </c>
      <c r="D62" s="414" t="s">
        <v>478</v>
      </c>
      <c r="E62" s="553">
        <f t="shared" si="2"/>
        <v>29477766</v>
      </c>
      <c r="F62" s="351">
        <v>11794000</v>
      </c>
      <c r="G62" s="351">
        <v>24668437</v>
      </c>
      <c r="H62" s="427">
        <v>23056979</v>
      </c>
      <c r="I62" s="351">
        <v>1200000</v>
      </c>
      <c r="J62" s="351">
        <v>1000000</v>
      </c>
      <c r="K62" s="427">
        <v>168976</v>
      </c>
      <c r="L62" s="351">
        <v>1850000</v>
      </c>
      <c r="M62" s="351">
        <v>1850000</v>
      </c>
      <c r="N62" s="427">
        <v>1285009</v>
      </c>
      <c r="O62" s="351">
        <v>500000</v>
      </c>
      <c r="P62" s="351">
        <v>1777329</v>
      </c>
      <c r="Q62" s="427">
        <v>1777329</v>
      </c>
      <c r="R62" s="351">
        <v>182000</v>
      </c>
      <c r="S62" s="351">
        <v>182000</v>
      </c>
      <c r="T62" s="427">
        <v>141740</v>
      </c>
      <c r="U62" s="354"/>
      <c r="V62" s="354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1"/>
      <c r="BT62" s="341"/>
      <c r="BU62" s="341"/>
      <c r="BV62" s="341"/>
      <c r="BW62" s="341"/>
      <c r="BX62" s="341"/>
      <c r="BY62" s="341"/>
      <c r="BZ62" s="341"/>
      <c r="CA62" s="341"/>
      <c r="CB62" s="341"/>
      <c r="CC62" s="341"/>
      <c r="CD62" s="341"/>
      <c r="CE62" s="341"/>
      <c r="CF62" s="341"/>
    </row>
    <row r="63" spans="1:84" ht="28.5" customHeight="1">
      <c r="A63" s="341"/>
      <c r="B63" s="341"/>
      <c r="C63" s="547">
        <v>54</v>
      </c>
      <c r="D63" s="418" t="s">
        <v>479</v>
      </c>
      <c r="E63" s="553">
        <f t="shared" si="2"/>
        <v>54998979</v>
      </c>
      <c r="F63" s="351">
        <v>28382176</v>
      </c>
      <c r="G63" s="351">
        <v>53646099</v>
      </c>
      <c r="H63" s="427">
        <v>7046529</v>
      </c>
      <c r="I63" s="351">
        <v>324000</v>
      </c>
      <c r="J63" s="351">
        <v>324000</v>
      </c>
      <c r="K63" s="427">
        <v>50726</v>
      </c>
      <c r="L63" s="351">
        <v>500000</v>
      </c>
      <c r="M63" s="351">
        <v>500000</v>
      </c>
      <c r="N63" s="427">
        <v>346952</v>
      </c>
      <c r="O63" s="351">
        <v>135000</v>
      </c>
      <c r="P63" s="351">
        <v>479880</v>
      </c>
      <c r="Q63" s="427">
        <v>479880</v>
      </c>
      <c r="R63" s="351">
        <v>49000</v>
      </c>
      <c r="S63" s="351">
        <v>49000</v>
      </c>
      <c r="T63" s="427">
        <v>38269</v>
      </c>
      <c r="U63" s="354"/>
      <c r="V63" s="354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  <c r="AQ63" s="341"/>
      <c r="AR63" s="341"/>
      <c r="AS63" s="341"/>
      <c r="AT63" s="341"/>
      <c r="AU63" s="341"/>
      <c r="AV63" s="341"/>
      <c r="AW63" s="34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1"/>
      <c r="BL63" s="341"/>
      <c r="BM63" s="341"/>
      <c r="BN63" s="341"/>
      <c r="BO63" s="341"/>
      <c r="BP63" s="341"/>
      <c r="BQ63" s="341"/>
      <c r="BR63" s="341"/>
      <c r="BS63" s="341"/>
      <c r="BT63" s="341"/>
      <c r="BU63" s="341"/>
      <c r="BV63" s="341"/>
      <c r="BW63" s="341"/>
      <c r="BX63" s="341"/>
      <c r="BY63" s="341"/>
      <c r="BZ63" s="341"/>
      <c r="CA63" s="341"/>
      <c r="CB63" s="341"/>
      <c r="CC63" s="341"/>
      <c r="CD63" s="341"/>
      <c r="CE63" s="341"/>
      <c r="CF63" s="341"/>
    </row>
    <row r="64" spans="1:84" s="368" customFormat="1" ht="16.5" customHeight="1">
      <c r="A64" s="367"/>
      <c r="B64" s="367"/>
      <c r="C64" s="548">
        <v>55</v>
      </c>
      <c r="D64" s="355" t="s">
        <v>480</v>
      </c>
      <c r="E64" s="554">
        <f t="shared" si="2"/>
        <v>259037462</v>
      </c>
      <c r="F64" s="356">
        <f>SUM(F59:F63)</f>
        <v>133876176</v>
      </c>
      <c r="G64" s="356">
        <f>SUM(G59:G63)</f>
        <v>252675253</v>
      </c>
      <c r="H64" s="428">
        <f>SUM(H59:H63)</f>
        <v>38094793</v>
      </c>
      <c r="I64" s="356">
        <f aca="true" t="shared" si="8" ref="I64:O64">SUM(I59:I63)</f>
        <v>1524000</v>
      </c>
      <c r="J64" s="356">
        <f t="shared" si="8"/>
        <v>1524000</v>
      </c>
      <c r="K64" s="428">
        <f t="shared" si="8"/>
        <v>238600</v>
      </c>
      <c r="L64" s="356">
        <f t="shared" si="8"/>
        <v>2350000</v>
      </c>
      <c r="M64" s="356">
        <f t="shared" si="8"/>
        <v>2350000</v>
      </c>
      <c r="N64" s="428">
        <f t="shared" si="8"/>
        <v>1631961</v>
      </c>
      <c r="O64" s="356">
        <f t="shared" si="8"/>
        <v>635000</v>
      </c>
      <c r="P64" s="356">
        <f>SUM(P59:P63)</f>
        <v>2257209</v>
      </c>
      <c r="Q64" s="428">
        <f>SUM(Q59:Q63)</f>
        <v>2257209</v>
      </c>
      <c r="R64" s="356">
        <f>SUM(R59:R63)</f>
        <v>231000</v>
      </c>
      <c r="S64" s="356">
        <f>SUM(S59:S63)</f>
        <v>231000</v>
      </c>
      <c r="T64" s="428">
        <f>SUM(T59:T63)</f>
        <v>180009</v>
      </c>
      <c r="U64" s="372"/>
      <c r="V64" s="372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  <c r="BG64" s="367"/>
      <c r="BH64" s="367"/>
      <c r="BI64" s="367"/>
      <c r="BJ64" s="367"/>
      <c r="BK64" s="367"/>
      <c r="BL64" s="367"/>
      <c r="BM64" s="367"/>
      <c r="BN64" s="367"/>
      <c r="BO64" s="367"/>
      <c r="BP64" s="367"/>
      <c r="BQ64" s="367"/>
      <c r="BR64" s="367"/>
      <c r="BS64" s="367"/>
      <c r="BT64" s="367"/>
      <c r="BU64" s="367"/>
      <c r="BV64" s="367"/>
      <c r="BW64" s="367"/>
      <c r="BX64" s="367"/>
      <c r="BY64" s="367"/>
      <c r="BZ64" s="367"/>
      <c r="CA64" s="367"/>
      <c r="CB64" s="367"/>
      <c r="CC64" s="367"/>
      <c r="CD64" s="367"/>
      <c r="CE64" s="367"/>
      <c r="CF64" s="367"/>
    </row>
    <row r="65" spans="3:22" s="341" customFormat="1" ht="12.75" customHeight="1">
      <c r="C65" s="547">
        <v>56</v>
      </c>
      <c r="D65" s="343" t="s">
        <v>481</v>
      </c>
      <c r="E65" s="554"/>
      <c r="F65" s="175"/>
      <c r="G65" s="175"/>
      <c r="H65" s="432"/>
      <c r="I65" s="175"/>
      <c r="J65" s="175"/>
      <c r="K65" s="432"/>
      <c r="L65" s="175"/>
      <c r="M65" s="175"/>
      <c r="N65" s="432"/>
      <c r="O65" s="175"/>
      <c r="P65" s="175"/>
      <c r="Q65" s="432"/>
      <c r="R65" s="175"/>
      <c r="S65" s="175"/>
      <c r="T65" s="432"/>
      <c r="U65" s="364"/>
      <c r="V65" s="364"/>
    </row>
    <row r="66" spans="3:22" s="341" customFormat="1" ht="12.75" customHeight="1">
      <c r="C66" s="547">
        <v>57</v>
      </c>
      <c r="D66" s="414" t="s">
        <v>482</v>
      </c>
      <c r="E66" s="553">
        <f t="shared" si="2"/>
        <v>167691838</v>
      </c>
      <c r="F66" s="416">
        <v>1575000</v>
      </c>
      <c r="G66" s="416">
        <v>165536631</v>
      </c>
      <c r="H66" s="433">
        <v>22179117</v>
      </c>
      <c r="I66" s="416"/>
      <c r="J66" s="416"/>
      <c r="K66" s="433"/>
      <c r="L66" s="416"/>
      <c r="M66" s="416"/>
      <c r="N66" s="433"/>
      <c r="O66" s="416"/>
      <c r="P66" s="416"/>
      <c r="Q66" s="433"/>
      <c r="R66" s="416"/>
      <c r="S66" s="416">
        <v>2155207</v>
      </c>
      <c r="T66" s="433">
        <v>1808183</v>
      </c>
      <c r="U66" s="354"/>
      <c r="V66" s="354"/>
    </row>
    <row r="67" spans="1:84" ht="19.5" customHeight="1">
      <c r="A67" s="341"/>
      <c r="B67" s="341"/>
      <c r="C67" s="547">
        <v>58</v>
      </c>
      <c r="D67" s="415" t="s">
        <v>483</v>
      </c>
      <c r="E67" s="553">
        <f>SUM(G67,J67,M67,P67,S67,V67)</f>
        <v>47952305</v>
      </c>
      <c r="F67" s="351">
        <v>425000</v>
      </c>
      <c r="G67" s="351">
        <v>47565051</v>
      </c>
      <c r="H67" s="427">
        <v>5549830</v>
      </c>
      <c r="I67" s="351"/>
      <c r="J67" s="351"/>
      <c r="K67" s="427"/>
      <c r="L67" s="351"/>
      <c r="M67" s="351"/>
      <c r="N67" s="427"/>
      <c r="O67" s="351"/>
      <c r="P67" s="351"/>
      <c r="Q67" s="427"/>
      <c r="R67" s="351"/>
      <c r="S67" s="351">
        <v>387254</v>
      </c>
      <c r="T67" s="427">
        <v>351859</v>
      </c>
      <c r="U67" s="354"/>
      <c r="V67" s="354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</row>
    <row r="68" spans="1:84" s="368" customFormat="1" ht="12.75" customHeight="1">
      <c r="A68" s="367"/>
      <c r="B68" s="367"/>
      <c r="C68" s="549">
        <v>59</v>
      </c>
      <c r="D68" s="355" t="s">
        <v>488</v>
      </c>
      <c r="E68" s="554">
        <f t="shared" si="2"/>
        <v>215644143</v>
      </c>
      <c r="F68" s="356">
        <f>SUM(F66:F67)</f>
        <v>2000000</v>
      </c>
      <c r="G68" s="356">
        <f>SUM(G66:G67)</f>
        <v>213101682</v>
      </c>
      <c r="H68" s="428">
        <f>SUM(H66:H67)</f>
        <v>27728947</v>
      </c>
      <c r="I68" s="356">
        <f aca="true" t="shared" si="9" ref="I68:T68">SUM(I66:I67)</f>
        <v>0</v>
      </c>
      <c r="J68" s="356">
        <f t="shared" si="9"/>
        <v>0</v>
      </c>
      <c r="K68" s="428">
        <f t="shared" si="9"/>
        <v>0</v>
      </c>
      <c r="L68" s="356">
        <f t="shared" si="9"/>
        <v>0</v>
      </c>
      <c r="M68" s="356">
        <f t="shared" si="9"/>
        <v>0</v>
      </c>
      <c r="N68" s="428">
        <f t="shared" si="9"/>
        <v>0</v>
      </c>
      <c r="O68" s="356">
        <f t="shared" si="9"/>
        <v>0</v>
      </c>
      <c r="P68" s="356">
        <f t="shared" si="9"/>
        <v>0</v>
      </c>
      <c r="Q68" s="428">
        <f t="shared" si="9"/>
        <v>0</v>
      </c>
      <c r="R68" s="356">
        <f t="shared" si="9"/>
        <v>0</v>
      </c>
      <c r="S68" s="356">
        <f t="shared" si="9"/>
        <v>2542461</v>
      </c>
      <c r="T68" s="428">
        <f t="shared" si="9"/>
        <v>2160042</v>
      </c>
      <c r="U68" s="372"/>
      <c r="V68" s="372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  <c r="BG68" s="367"/>
      <c r="BH68" s="367"/>
      <c r="BI68" s="367"/>
      <c r="BJ68" s="367"/>
      <c r="BK68" s="367"/>
      <c r="BL68" s="367"/>
      <c r="BM68" s="367"/>
      <c r="BN68" s="367"/>
      <c r="BO68" s="367"/>
      <c r="BP68" s="367"/>
      <c r="BQ68" s="367"/>
      <c r="BR68" s="367"/>
      <c r="BS68" s="367"/>
      <c r="BT68" s="367"/>
      <c r="BU68" s="367"/>
      <c r="BV68" s="367"/>
      <c r="BW68" s="367"/>
      <c r="BX68" s="367"/>
      <c r="BY68" s="367"/>
      <c r="BZ68" s="367"/>
      <c r="CA68" s="367"/>
      <c r="CB68" s="367"/>
      <c r="CC68" s="367"/>
      <c r="CD68" s="367"/>
      <c r="CE68" s="367"/>
      <c r="CF68" s="367"/>
    </row>
    <row r="69" spans="3:22" s="209" customFormat="1" ht="12.75" customHeight="1">
      <c r="C69" s="547">
        <v>60</v>
      </c>
      <c r="D69" s="343" t="s">
        <v>489</v>
      </c>
      <c r="E69" s="554"/>
      <c r="F69" s="175"/>
      <c r="G69" s="175"/>
      <c r="H69" s="432"/>
      <c r="I69" s="175"/>
      <c r="J69" s="175"/>
      <c r="K69" s="432"/>
      <c r="L69" s="175"/>
      <c r="M69" s="175"/>
      <c r="N69" s="432"/>
      <c r="O69" s="175"/>
      <c r="P69" s="175"/>
      <c r="Q69" s="432"/>
      <c r="R69" s="175"/>
      <c r="S69" s="175"/>
      <c r="T69" s="432"/>
      <c r="U69" s="364"/>
      <c r="V69" s="364"/>
    </row>
    <row r="70" spans="3:22" s="341" customFormat="1" ht="24" customHeight="1">
      <c r="C70" s="547">
        <v>61</v>
      </c>
      <c r="D70" s="415" t="s">
        <v>484</v>
      </c>
      <c r="E70" s="553">
        <f t="shared" si="2"/>
        <v>0</v>
      </c>
      <c r="F70" s="416"/>
      <c r="G70" s="416"/>
      <c r="H70" s="433"/>
      <c r="I70" s="416"/>
      <c r="J70" s="416"/>
      <c r="K70" s="433"/>
      <c r="L70" s="416"/>
      <c r="M70" s="416"/>
      <c r="N70" s="433"/>
      <c r="O70" s="416"/>
      <c r="P70" s="416"/>
      <c r="Q70" s="433"/>
      <c r="R70" s="416"/>
      <c r="S70" s="416"/>
      <c r="T70" s="433"/>
      <c r="U70" s="354"/>
      <c r="V70" s="354"/>
    </row>
    <row r="71" spans="3:22" s="341" customFormat="1" ht="29.25" customHeight="1">
      <c r="C71" s="547">
        <v>62</v>
      </c>
      <c r="D71" s="415" t="s">
        <v>485</v>
      </c>
      <c r="E71" s="553">
        <f t="shared" si="2"/>
        <v>6280000</v>
      </c>
      <c r="F71" s="416">
        <v>6600000</v>
      </c>
      <c r="G71" s="416">
        <v>6280000</v>
      </c>
      <c r="H71" s="433">
        <v>5990000</v>
      </c>
      <c r="I71" s="416"/>
      <c r="J71" s="416"/>
      <c r="K71" s="433"/>
      <c r="L71" s="416"/>
      <c r="M71" s="416"/>
      <c r="N71" s="433"/>
      <c r="O71" s="416"/>
      <c r="P71" s="416"/>
      <c r="Q71" s="433"/>
      <c r="R71" s="416"/>
      <c r="S71" s="416"/>
      <c r="T71" s="433"/>
      <c r="U71" s="354"/>
      <c r="V71" s="354"/>
    </row>
    <row r="72" spans="3:22" s="341" customFormat="1" ht="27" customHeight="1">
      <c r="C72" s="546">
        <v>63</v>
      </c>
      <c r="D72" s="419" t="s">
        <v>486</v>
      </c>
      <c r="E72" s="553">
        <f t="shared" si="2"/>
        <v>1720000</v>
      </c>
      <c r="F72" s="420">
        <v>1400000</v>
      </c>
      <c r="G72" s="420">
        <v>1720000</v>
      </c>
      <c r="H72" s="434">
        <v>1720000</v>
      </c>
      <c r="I72" s="420"/>
      <c r="J72" s="420"/>
      <c r="K72" s="434"/>
      <c r="L72" s="420"/>
      <c r="M72" s="420"/>
      <c r="N72" s="434"/>
      <c r="O72" s="420"/>
      <c r="P72" s="420"/>
      <c r="Q72" s="434"/>
      <c r="R72" s="420"/>
      <c r="S72" s="420"/>
      <c r="T72" s="434"/>
      <c r="U72" s="354"/>
      <c r="V72" s="354"/>
    </row>
    <row r="73" spans="3:22" s="367" customFormat="1" ht="12.75" customHeight="1">
      <c r="C73" s="548">
        <v>64</v>
      </c>
      <c r="D73" s="355" t="s">
        <v>487</v>
      </c>
      <c r="E73" s="554">
        <f t="shared" si="2"/>
        <v>8000000</v>
      </c>
      <c r="F73" s="356">
        <f>SUM(F70:F72)</f>
        <v>8000000</v>
      </c>
      <c r="G73" s="356">
        <f>SUM(G70:G72)</f>
        <v>8000000</v>
      </c>
      <c r="H73" s="428">
        <f>SUM(H70:H72)</f>
        <v>7710000</v>
      </c>
      <c r="I73" s="356">
        <f aca="true" t="shared" si="10" ref="I73:T73">SUM(I70:I72)</f>
        <v>0</v>
      </c>
      <c r="J73" s="356">
        <f t="shared" si="10"/>
        <v>0</v>
      </c>
      <c r="K73" s="428">
        <f t="shared" si="10"/>
        <v>0</v>
      </c>
      <c r="L73" s="356">
        <f t="shared" si="10"/>
        <v>0</v>
      </c>
      <c r="M73" s="356">
        <f t="shared" si="10"/>
        <v>0</v>
      </c>
      <c r="N73" s="428">
        <f t="shared" si="10"/>
        <v>0</v>
      </c>
      <c r="O73" s="356">
        <f t="shared" si="10"/>
        <v>0</v>
      </c>
      <c r="P73" s="356">
        <f t="shared" si="10"/>
        <v>0</v>
      </c>
      <c r="Q73" s="428">
        <f t="shared" si="10"/>
        <v>0</v>
      </c>
      <c r="R73" s="356">
        <f t="shared" si="10"/>
        <v>0</v>
      </c>
      <c r="S73" s="356">
        <f t="shared" si="10"/>
        <v>0</v>
      </c>
      <c r="T73" s="428">
        <f t="shared" si="10"/>
        <v>0</v>
      </c>
      <c r="U73" s="372"/>
      <c r="V73" s="372"/>
    </row>
    <row r="74" spans="3:22" s="209" customFormat="1" ht="12.75" customHeight="1">
      <c r="C74" s="547">
        <v>65</v>
      </c>
      <c r="D74" s="361" t="s">
        <v>493</v>
      </c>
      <c r="E74" s="554"/>
      <c r="F74" s="362"/>
      <c r="G74" s="362"/>
      <c r="H74" s="431"/>
      <c r="I74" s="362"/>
      <c r="J74" s="362"/>
      <c r="K74" s="431"/>
      <c r="L74" s="362"/>
      <c r="M74" s="362"/>
      <c r="N74" s="431"/>
      <c r="O74" s="362"/>
      <c r="P74" s="362"/>
      <c r="Q74" s="431"/>
      <c r="R74" s="362"/>
      <c r="S74" s="362"/>
      <c r="T74" s="431"/>
      <c r="U74" s="364"/>
      <c r="V74" s="364"/>
    </row>
    <row r="75" spans="3:22" s="341" customFormat="1" ht="12.75" customHeight="1">
      <c r="C75" s="547">
        <v>66</v>
      </c>
      <c r="D75" s="414" t="s">
        <v>490</v>
      </c>
      <c r="E75" s="553">
        <f t="shared" si="2"/>
        <v>8369941</v>
      </c>
      <c r="F75" s="416"/>
      <c r="G75" s="416">
        <v>8369941</v>
      </c>
      <c r="H75" s="433">
        <v>8369941</v>
      </c>
      <c r="I75" s="416"/>
      <c r="J75" s="416"/>
      <c r="K75" s="433"/>
      <c r="L75" s="416"/>
      <c r="M75" s="416"/>
      <c r="N75" s="433"/>
      <c r="O75" s="416"/>
      <c r="P75" s="416"/>
      <c r="Q75" s="433"/>
      <c r="R75" s="416"/>
      <c r="S75" s="416"/>
      <c r="T75" s="433"/>
      <c r="U75" s="354"/>
      <c r="V75" s="354"/>
    </row>
    <row r="76" spans="3:22" s="341" customFormat="1" ht="12.75" customHeight="1">
      <c r="C76" s="547">
        <v>67</v>
      </c>
      <c r="D76" s="414" t="s">
        <v>601</v>
      </c>
      <c r="E76" s="553">
        <f t="shared" si="2"/>
        <v>224613365</v>
      </c>
      <c r="F76" s="416">
        <v>216392200</v>
      </c>
      <c r="G76" s="416">
        <v>224613365</v>
      </c>
      <c r="H76" s="433">
        <v>207405139</v>
      </c>
      <c r="I76" s="416"/>
      <c r="J76" s="416"/>
      <c r="K76" s="433"/>
      <c r="L76" s="416"/>
      <c r="M76" s="416"/>
      <c r="N76" s="433"/>
      <c r="O76" s="416"/>
      <c r="P76" s="416"/>
      <c r="Q76" s="433"/>
      <c r="R76" s="416"/>
      <c r="S76" s="416"/>
      <c r="T76" s="433"/>
      <c r="U76" s="354"/>
      <c r="V76" s="354"/>
    </row>
    <row r="77" spans="3:22" s="341" customFormat="1" ht="12.75" customHeight="1">
      <c r="C77" s="547">
        <v>68</v>
      </c>
      <c r="D77" s="419" t="s">
        <v>491</v>
      </c>
      <c r="E77" s="553">
        <f t="shared" si="2"/>
        <v>0</v>
      </c>
      <c r="F77" s="420"/>
      <c r="G77" s="420"/>
      <c r="H77" s="434"/>
      <c r="I77" s="420"/>
      <c r="J77" s="420"/>
      <c r="K77" s="434"/>
      <c r="L77" s="420"/>
      <c r="M77" s="420"/>
      <c r="N77" s="434"/>
      <c r="O77" s="420"/>
      <c r="P77" s="420"/>
      <c r="Q77" s="434"/>
      <c r="R77" s="420"/>
      <c r="S77" s="420"/>
      <c r="T77" s="434"/>
      <c r="U77" s="354"/>
      <c r="V77" s="354"/>
    </row>
    <row r="78" spans="1:84" s="375" customFormat="1" ht="12.75" customHeight="1">
      <c r="A78" s="367"/>
      <c r="B78" s="367"/>
      <c r="C78" s="548">
        <v>69</v>
      </c>
      <c r="D78" s="373" t="s">
        <v>492</v>
      </c>
      <c r="E78" s="554">
        <f t="shared" si="2"/>
        <v>232983306</v>
      </c>
      <c r="F78" s="374">
        <f aca="true" t="shared" si="11" ref="F78:O78">SUM(F75:F77)</f>
        <v>216392200</v>
      </c>
      <c r="G78" s="374">
        <f t="shared" si="11"/>
        <v>232983306</v>
      </c>
      <c r="H78" s="435">
        <f t="shared" si="11"/>
        <v>215775080</v>
      </c>
      <c r="I78" s="374">
        <f t="shared" si="11"/>
        <v>0</v>
      </c>
      <c r="J78" s="374">
        <f t="shared" si="11"/>
        <v>0</v>
      </c>
      <c r="K78" s="435">
        <f t="shared" si="11"/>
        <v>0</v>
      </c>
      <c r="L78" s="374">
        <f t="shared" si="11"/>
        <v>0</v>
      </c>
      <c r="M78" s="374">
        <f t="shared" si="11"/>
        <v>0</v>
      </c>
      <c r="N78" s="435">
        <f t="shared" si="11"/>
        <v>0</v>
      </c>
      <c r="O78" s="374">
        <f t="shared" si="11"/>
        <v>0</v>
      </c>
      <c r="P78" s="374">
        <v>0</v>
      </c>
      <c r="Q78" s="435">
        <v>0</v>
      </c>
      <c r="R78" s="374">
        <v>0</v>
      </c>
      <c r="S78" s="374">
        <v>0</v>
      </c>
      <c r="T78" s="435">
        <v>0</v>
      </c>
      <c r="U78" s="372"/>
      <c r="V78" s="372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  <c r="BW78" s="367"/>
      <c r="BX78" s="367"/>
      <c r="BY78" s="367"/>
      <c r="BZ78" s="367"/>
      <c r="CA78" s="367"/>
      <c r="CB78" s="367"/>
      <c r="CC78" s="367"/>
      <c r="CD78" s="367"/>
      <c r="CE78" s="367"/>
      <c r="CF78" s="367"/>
    </row>
    <row r="79" spans="3:84" ht="28.5" customHeight="1" thickBot="1">
      <c r="C79" s="550">
        <v>70</v>
      </c>
      <c r="D79" s="376" t="s">
        <v>494</v>
      </c>
      <c r="E79" s="534">
        <f>SUM(E23,E24,E44,E50,E51,E58,E65,E78)</f>
        <v>613632553</v>
      </c>
      <c r="F79" s="377">
        <f aca="true" t="shared" si="12" ref="F79:K79">F78+F73+F68+F64+F57+F50+F44+F27+F23</f>
        <v>508678926</v>
      </c>
      <c r="G79" s="377">
        <f t="shared" si="12"/>
        <v>908966704</v>
      </c>
      <c r="H79" s="436">
        <f t="shared" si="12"/>
        <v>470484672</v>
      </c>
      <c r="I79" s="377">
        <f t="shared" si="12"/>
        <v>60921400</v>
      </c>
      <c r="J79" s="377">
        <f t="shared" si="12"/>
        <v>62884332</v>
      </c>
      <c r="K79" s="436">
        <f t="shared" si="12"/>
        <v>55292347</v>
      </c>
      <c r="L79" s="377">
        <f aca="true" t="shared" si="13" ref="L79:T79">L78+L64+L57+L50+L44+L27+L23+L68</f>
        <v>85457600</v>
      </c>
      <c r="M79" s="377">
        <f t="shared" si="13"/>
        <v>85103318</v>
      </c>
      <c r="N79" s="436">
        <f t="shared" si="13"/>
        <v>77887412</v>
      </c>
      <c r="O79" s="377">
        <f t="shared" si="13"/>
        <v>18437500</v>
      </c>
      <c r="P79" s="377">
        <f t="shared" si="13"/>
        <v>21923130</v>
      </c>
      <c r="Q79" s="436">
        <f t="shared" si="13"/>
        <v>21024193</v>
      </c>
      <c r="R79" s="377">
        <f t="shared" si="13"/>
        <v>83556500</v>
      </c>
      <c r="S79" s="377">
        <f t="shared" si="13"/>
        <v>89227749</v>
      </c>
      <c r="T79" s="436">
        <f t="shared" si="13"/>
        <v>84930562</v>
      </c>
      <c r="U79" s="175"/>
      <c r="V79" s="175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  <c r="AQ79" s="341"/>
      <c r="AR79" s="341"/>
      <c r="AS79" s="341"/>
      <c r="AT79" s="341"/>
      <c r="AU79" s="341"/>
      <c r="AV79" s="341"/>
      <c r="AW79" s="341"/>
      <c r="AX79" s="341"/>
      <c r="AY79" s="341"/>
      <c r="AZ79" s="341"/>
      <c r="BA79" s="341"/>
      <c r="BB79" s="341"/>
      <c r="BC79" s="341"/>
      <c r="BD79" s="341"/>
      <c r="BE79" s="341"/>
      <c r="BF79" s="341"/>
      <c r="BG79" s="341"/>
      <c r="BH79" s="341"/>
      <c r="BI79" s="341"/>
      <c r="BJ79" s="341"/>
      <c r="BK79" s="341"/>
      <c r="BL79" s="341"/>
      <c r="BM79" s="341"/>
      <c r="BN79" s="341"/>
      <c r="BO79" s="341"/>
      <c r="BP79" s="341"/>
      <c r="BQ79" s="341"/>
      <c r="BR79" s="341"/>
      <c r="BS79" s="341"/>
      <c r="BT79" s="341"/>
      <c r="BU79" s="341"/>
      <c r="BV79" s="341"/>
      <c r="BW79" s="341"/>
      <c r="BX79" s="341"/>
      <c r="BY79" s="341"/>
      <c r="BZ79" s="341"/>
      <c r="CA79" s="341"/>
      <c r="CB79" s="341"/>
      <c r="CC79" s="341"/>
      <c r="CD79" s="341"/>
      <c r="CE79" s="341"/>
      <c r="CF79" s="341"/>
    </row>
    <row r="80" spans="3:23" ht="12.75" customHeight="1">
      <c r="C80" s="551"/>
      <c r="D80" s="350"/>
      <c r="E80" s="380"/>
      <c r="F80" s="380"/>
      <c r="G80" s="381"/>
      <c r="H80" s="381"/>
      <c r="I80" s="209"/>
      <c r="J80" s="209"/>
      <c r="K80" s="209"/>
      <c r="L80" s="209"/>
      <c r="M80" s="209"/>
      <c r="N80" s="209"/>
      <c r="O80" s="209"/>
      <c r="P80" s="382"/>
      <c r="Q80" s="382"/>
      <c r="R80" s="382"/>
      <c r="U80" s="341"/>
      <c r="V80" s="341"/>
      <c r="W80" s="341"/>
    </row>
    <row r="81" spans="4:18" ht="12.75" customHeight="1">
      <c r="D81" s="350"/>
      <c r="E81" s="380"/>
      <c r="F81" s="380"/>
      <c r="G81" s="381"/>
      <c r="H81" s="381"/>
      <c r="I81" s="209"/>
      <c r="J81" s="209"/>
      <c r="K81" s="209"/>
      <c r="L81" s="209"/>
      <c r="M81" s="359"/>
      <c r="N81" s="359"/>
      <c r="O81" s="359"/>
      <c r="P81" s="383"/>
      <c r="Q81" s="383"/>
      <c r="R81" s="383"/>
    </row>
    <row r="82" spans="4:18" ht="12.75" customHeight="1">
      <c r="D82" s="350"/>
      <c r="E82" s="380"/>
      <c r="F82" s="380"/>
      <c r="G82" s="381"/>
      <c r="H82" s="381"/>
      <c r="I82" s="209"/>
      <c r="J82" s="209"/>
      <c r="K82" s="209"/>
      <c r="L82" s="367"/>
      <c r="M82" s="367"/>
      <c r="N82" s="367"/>
      <c r="O82" s="367"/>
      <c r="P82" s="384"/>
      <c r="Q82" s="384"/>
      <c r="R82" s="384"/>
    </row>
    <row r="83" spans="4:18" ht="12.75" customHeight="1">
      <c r="D83" s="350"/>
      <c r="E83" s="380"/>
      <c r="F83" s="380"/>
      <c r="G83" s="381"/>
      <c r="H83" s="381"/>
      <c r="I83" s="209"/>
      <c r="J83" s="209"/>
      <c r="K83" s="209"/>
      <c r="L83" s="367"/>
      <c r="M83" s="367"/>
      <c r="N83" s="367"/>
      <c r="O83" s="367"/>
      <c r="P83" s="385"/>
      <c r="Q83" s="385"/>
      <c r="R83" s="385"/>
    </row>
    <row r="84" spans="4:18" ht="12.75" customHeight="1">
      <c r="D84" s="350"/>
      <c r="E84" s="380"/>
      <c r="F84" s="380"/>
      <c r="G84" s="381"/>
      <c r="H84" s="381"/>
      <c r="I84" s="209"/>
      <c r="J84" s="209"/>
      <c r="K84" s="209"/>
      <c r="L84" s="367"/>
      <c r="M84" s="367"/>
      <c r="N84" s="367"/>
      <c r="O84" s="367"/>
      <c r="P84" s="385"/>
      <c r="Q84" s="385"/>
      <c r="R84" s="385"/>
    </row>
    <row r="85" spans="4:18" ht="12.75" customHeight="1">
      <c r="D85" s="350"/>
      <c r="E85" s="380"/>
      <c r="F85" s="380"/>
      <c r="G85" s="381"/>
      <c r="H85" s="381"/>
      <c r="I85" s="209"/>
      <c r="J85" s="209"/>
      <c r="K85" s="209"/>
      <c r="L85" s="209"/>
      <c r="M85" s="209"/>
      <c r="N85" s="209"/>
      <c r="O85" s="341"/>
      <c r="P85" s="386"/>
      <c r="Q85" s="386"/>
      <c r="R85" s="386"/>
    </row>
    <row r="86" spans="4:18" ht="12.75" customHeight="1">
      <c r="D86" s="350"/>
      <c r="E86" s="380"/>
      <c r="F86" s="380"/>
      <c r="G86" s="381"/>
      <c r="H86" s="381"/>
      <c r="I86" s="209"/>
      <c r="J86" s="209"/>
      <c r="K86" s="209"/>
      <c r="L86" s="209"/>
      <c r="M86" s="209"/>
      <c r="N86" s="209"/>
      <c r="O86" s="341"/>
      <c r="P86" s="387"/>
      <c r="Q86" s="387"/>
      <c r="R86" s="387"/>
    </row>
    <row r="87" spans="4:18" ht="12.75" customHeight="1">
      <c r="D87" s="350"/>
      <c r="E87" s="380"/>
      <c r="F87" s="380"/>
      <c r="G87" s="381"/>
      <c r="H87" s="381"/>
      <c r="I87" s="209"/>
      <c r="J87" s="209"/>
      <c r="K87" s="209"/>
      <c r="L87" s="209"/>
      <c r="M87" s="209"/>
      <c r="N87" s="209"/>
      <c r="O87" s="341"/>
      <c r="P87" s="387"/>
      <c r="Q87" s="387"/>
      <c r="R87" s="387"/>
    </row>
    <row r="88" spans="4:18" ht="12.75" customHeight="1">
      <c r="D88" s="350"/>
      <c r="E88" s="380"/>
      <c r="F88" s="380"/>
      <c r="G88" s="381"/>
      <c r="H88" s="381"/>
      <c r="I88" s="209"/>
      <c r="J88" s="209"/>
      <c r="K88" s="209"/>
      <c r="L88" s="209"/>
      <c r="M88" s="209"/>
      <c r="N88" s="209"/>
      <c r="O88" s="341"/>
      <c r="P88" s="388"/>
      <c r="Q88" s="388"/>
      <c r="R88" s="388"/>
    </row>
    <row r="89" spans="4:18" ht="12.75" customHeight="1">
      <c r="D89" s="350"/>
      <c r="E89" s="380"/>
      <c r="F89" s="380"/>
      <c r="G89" s="381"/>
      <c r="H89" s="381"/>
      <c r="I89" s="209"/>
      <c r="J89" s="209"/>
      <c r="K89" s="209"/>
      <c r="L89" s="209"/>
      <c r="M89" s="209"/>
      <c r="N89" s="209"/>
      <c r="O89" s="341"/>
      <c r="P89" s="388"/>
      <c r="Q89" s="388"/>
      <c r="R89" s="388"/>
    </row>
    <row r="90" spans="4:18" ht="12.75" customHeight="1">
      <c r="D90" s="350"/>
      <c r="E90" s="380"/>
      <c r="F90" s="380"/>
      <c r="G90" s="381"/>
      <c r="H90" s="381"/>
      <c r="I90" s="209"/>
      <c r="J90" s="209"/>
      <c r="K90" s="209"/>
      <c r="L90" s="209"/>
      <c r="M90" s="209"/>
      <c r="N90" s="209"/>
      <c r="O90" s="341"/>
      <c r="P90" s="388"/>
      <c r="Q90" s="388"/>
      <c r="R90" s="388"/>
    </row>
    <row r="91" spans="4:18" ht="12.75" customHeight="1">
      <c r="D91" s="350"/>
      <c r="E91" s="380"/>
      <c r="F91" s="380"/>
      <c r="G91" s="381"/>
      <c r="H91" s="381"/>
      <c r="I91" s="209"/>
      <c r="J91" s="209"/>
      <c r="K91" s="209"/>
      <c r="L91" s="209"/>
      <c r="M91" s="209"/>
      <c r="N91" s="209"/>
      <c r="O91" s="341"/>
      <c r="P91" s="389"/>
      <c r="Q91" s="389"/>
      <c r="R91" s="389"/>
    </row>
    <row r="92" spans="4:18" ht="12.75" customHeight="1">
      <c r="D92" s="350"/>
      <c r="E92" s="380"/>
      <c r="F92" s="380"/>
      <c r="G92" s="381"/>
      <c r="H92" s="381"/>
      <c r="I92" s="209"/>
      <c r="J92" s="209"/>
      <c r="K92" s="209"/>
      <c r="L92" s="209"/>
      <c r="M92" s="209"/>
      <c r="N92" s="209"/>
      <c r="O92" s="341"/>
      <c r="P92" s="388"/>
      <c r="Q92" s="388"/>
      <c r="R92" s="388"/>
    </row>
    <row r="93" spans="4:18" ht="12.75" customHeight="1">
      <c r="D93" s="350"/>
      <c r="E93" s="380"/>
      <c r="F93" s="380"/>
      <c r="G93" s="381"/>
      <c r="H93" s="381"/>
      <c r="I93" s="209"/>
      <c r="J93" s="209"/>
      <c r="K93" s="209"/>
      <c r="L93" s="209"/>
      <c r="M93" s="209"/>
      <c r="N93" s="209"/>
      <c r="O93" s="341"/>
      <c r="P93" s="389"/>
      <c r="Q93" s="389"/>
      <c r="R93" s="389"/>
    </row>
    <row r="94" spans="4:18" ht="12.75" customHeight="1">
      <c r="D94" s="350"/>
      <c r="E94" s="380"/>
      <c r="F94" s="380"/>
      <c r="G94" s="381"/>
      <c r="H94" s="381"/>
      <c r="I94" s="209"/>
      <c r="J94" s="209"/>
      <c r="K94" s="209"/>
      <c r="L94" s="209"/>
      <c r="M94" s="209"/>
      <c r="N94" s="209"/>
      <c r="O94" s="341"/>
      <c r="P94" s="388"/>
      <c r="Q94" s="388"/>
      <c r="R94" s="388"/>
    </row>
    <row r="95" spans="4:18" ht="12.75" customHeight="1">
      <c r="D95" s="350"/>
      <c r="E95" s="380"/>
      <c r="F95" s="380"/>
      <c r="G95" s="381"/>
      <c r="H95" s="381"/>
      <c r="I95" s="209"/>
      <c r="J95" s="209"/>
      <c r="K95" s="209"/>
      <c r="L95" s="209"/>
      <c r="M95" s="359"/>
      <c r="N95" s="359"/>
      <c r="O95" s="359"/>
      <c r="P95" s="388"/>
      <c r="Q95" s="388"/>
      <c r="R95" s="388"/>
    </row>
    <row r="96" spans="4:18" ht="12.75" customHeight="1">
      <c r="D96" s="350"/>
      <c r="E96" s="380"/>
      <c r="F96" s="380"/>
      <c r="G96" s="381"/>
      <c r="H96" s="381"/>
      <c r="I96" s="209"/>
      <c r="J96" s="209"/>
      <c r="K96" s="209"/>
      <c r="L96" s="209"/>
      <c r="M96" s="209"/>
      <c r="N96" s="209"/>
      <c r="O96" s="341"/>
      <c r="P96" s="389"/>
      <c r="Q96" s="389"/>
      <c r="R96" s="389"/>
    </row>
    <row r="97" spans="4:18" ht="12.75" customHeight="1">
      <c r="D97" s="350"/>
      <c r="E97" s="380"/>
      <c r="F97" s="380"/>
      <c r="G97" s="381"/>
      <c r="H97" s="381"/>
      <c r="I97" s="209"/>
      <c r="J97" s="209"/>
      <c r="K97" s="209"/>
      <c r="L97" s="367"/>
      <c r="M97" s="359"/>
      <c r="N97" s="359"/>
      <c r="O97" s="359"/>
      <c r="P97" s="388"/>
      <c r="Q97" s="388"/>
      <c r="R97" s="388"/>
    </row>
    <row r="98" spans="4:18" ht="12.75" customHeight="1">
      <c r="D98" s="350"/>
      <c r="E98" s="380"/>
      <c r="F98" s="380"/>
      <c r="G98" s="381"/>
      <c r="H98" s="381"/>
      <c r="I98" s="209"/>
      <c r="J98" s="209"/>
      <c r="K98" s="209"/>
      <c r="L98" s="209"/>
      <c r="M98" s="209"/>
      <c r="N98" s="209"/>
      <c r="O98" s="341"/>
      <c r="P98" s="390"/>
      <c r="Q98" s="390"/>
      <c r="R98" s="390"/>
    </row>
    <row r="99" spans="4:18" ht="12.75" customHeight="1">
      <c r="D99" s="350"/>
      <c r="E99" s="380"/>
      <c r="F99" s="380"/>
      <c r="G99" s="381"/>
      <c r="H99" s="381"/>
      <c r="I99" s="209"/>
      <c r="J99" s="209"/>
      <c r="K99" s="209"/>
      <c r="L99" s="209"/>
      <c r="M99" s="209"/>
      <c r="N99" s="209"/>
      <c r="O99" s="341"/>
      <c r="P99" s="388"/>
      <c r="Q99" s="388"/>
      <c r="R99" s="388"/>
    </row>
    <row r="100" spans="4:18" ht="12.75" customHeight="1">
      <c r="D100" s="350"/>
      <c r="E100" s="380"/>
      <c r="F100" s="380"/>
      <c r="G100" s="381"/>
      <c r="H100" s="381"/>
      <c r="I100" s="209"/>
      <c r="J100" s="209"/>
      <c r="K100" s="209"/>
      <c r="L100" s="209"/>
      <c r="M100" s="341"/>
      <c r="N100" s="341"/>
      <c r="O100" s="341"/>
      <c r="P100" s="391"/>
      <c r="Q100" s="391"/>
      <c r="R100" s="391"/>
    </row>
    <row r="101" spans="4:18" ht="12.75" customHeight="1">
      <c r="D101" s="341"/>
      <c r="E101" s="341"/>
      <c r="F101" s="341"/>
      <c r="G101" s="392"/>
      <c r="H101" s="392"/>
      <c r="I101" s="209"/>
      <c r="J101" s="209"/>
      <c r="K101" s="209"/>
      <c r="L101" s="367"/>
      <c r="M101" s="209"/>
      <c r="N101" s="209"/>
      <c r="O101" s="341"/>
      <c r="P101" s="393"/>
      <c r="Q101" s="393"/>
      <c r="R101" s="393"/>
    </row>
    <row r="102" spans="4:18" ht="12.75" customHeight="1">
      <c r="D102" s="341"/>
      <c r="E102" s="209"/>
      <c r="F102" s="209"/>
      <c r="G102" s="345"/>
      <c r="H102" s="345"/>
      <c r="I102" s="209"/>
      <c r="J102" s="209"/>
      <c r="K102" s="209"/>
      <c r="L102" s="367"/>
      <c r="M102" s="359"/>
      <c r="N102" s="359"/>
      <c r="O102" s="359"/>
      <c r="P102" s="390"/>
      <c r="Q102" s="390"/>
      <c r="R102" s="390"/>
    </row>
    <row r="103" spans="4:18" ht="12.75" customHeight="1">
      <c r="D103" s="341"/>
      <c r="E103" s="341"/>
      <c r="F103" s="209"/>
      <c r="G103" s="392"/>
      <c r="H103" s="392"/>
      <c r="I103" s="209"/>
      <c r="J103" s="209"/>
      <c r="K103" s="209"/>
      <c r="L103" s="367"/>
      <c r="M103" s="367"/>
      <c r="N103" s="367"/>
      <c r="O103" s="367"/>
      <c r="P103" s="382"/>
      <c r="Q103" s="382"/>
      <c r="R103" s="382"/>
    </row>
    <row r="104" spans="4:18" ht="12.75" customHeight="1">
      <c r="D104" s="341"/>
      <c r="E104" s="209"/>
      <c r="F104" s="341"/>
      <c r="G104" s="345"/>
      <c r="H104" s="345"/>
      <c r="I104" s="209"/>
      <c r="J104" s="209"/>
      <c r="K104" s="209"/>
      <c r="L104" s="209"/>
      <c r="M104" s="359"/>
      <c r="N104" s="359"/>
      <c r="O104" s="359"/>
      <c r="P104" s="382"/>
      <c r="Q104" s="382"/>
      <c r="R104" s="382"/>
    </row>
    <row r="105" spans="4:18" ht="12.75" customHeight="1">
      <c r="D105" s="341"/>
      <c r="E105" s="209"/>
      <c r="F105" s="341"/>
      <c r="G105" s="345"/>
      <c r="H105" s="345"/>
      <c r="I105" s="209"/>
      <c r="J105" s="209"/>
      <c r="K105" s="209"/>
      <c r="L105" s="209"/>
      <c r="M105" s="367"/>
      <c r="N105" s="367"/>
      <c r="O105" s="341"/>
      <c r="P105" s="394"/>
      <c r="Q105" s="394"/>
      <c r="R105" s="394"/>
    </row>
    <row r="106" spans="4:18" ht="12.75" customHeight="1">
      <c r="D106" s="341"/>
      <c r="E106" s="209"/>
      <c r="F106" s="341"/>
      <c r="G106" s="345"/>
      <c r="H106" s="345"/>
      <c r="I106" s="209"/>
      <c r="J106" s="209"/>
      <c r="K106" s="209"/>
      <c r="L106" s="209"/>
      <c r="M106" s="367"/>
      <c r="N106" s="367"/>
      <c r="O106" s="341"/>
      <c r="P106" s="394"/>
      <c r="Q106" s="394"/>
      <c r="R106" s="394"/>
    </row>
    <row r="107" spans="4:18" ht="12.75" customHeight="1">
      <c r="D107" s="341"/>
      <c r="E107" s="209"/>
      <c r="F107" s="341"/>
      <c r="G107" s="345"/>
      <c r="H107" s="345"/>
      <c r="I107" s="209"/>
      <c r="J107" s="209"/>
      <c r="K107" s="209"/>
      <c r="L107" s="359"/>
      <c r="M107" s="359"/>
      <c r="N107" s="359"/>
      <c r="O107" s="359"/>
      <c r="P107" s="394"/>
      <c r="Q107" s="394"/>
      <c r="R107" s="394"/>
    </row>
    <row r="108" spans="4:18" ht="12.75" customHeight="1">
      <c r="D108" s="341"/>
      <c r="E108" s="209"/>
      <c r="F108" s="341"/>
      <c r="G108" s="345"/>
      <c r="H108" s="345"/>
      <c r="I108" s="209"/>
      <c r="J108" s="209"/>
      <c r="K108" s="209"/>
      <c r="L108" s="209"/>
      <c r="M108" s="367"/>
      <c r="N108" s="367"/>
      <c r="O108" s="359"/>
      <c r="P108" s="394"/>
      <c r="Q108" s="394"/>
      <c r="R108" s="394"/>
    </row>
    <row r="109" spans="4:18" ht="12.75" customHeight="1">
      <c r="D109" s="341"/>
      <c r="E109" s="209"/>
      <c r="F109" s="350"/>
      <c r="G109" s="345"/>
      <c r="H109" s="345"/>
      <c r="I109" s="209"/>
      <c r="J109" s="209"/>
      <c r="K109" s="209"/>
      <c r="L109" s="209"/>
      <c r="M109" s="359"/>
      <c r="N109" s="359"/>
      <c r="O109" s="359"/>
      <c r="P109" s="382"/>
      <c r="Q109" s="382"/>
      <c r="R109" s="382"/>
    </row>
    <row r="110" spans="4:18" ht="12.75" customHeight="1">
      <c r="D110" s="341"/>
      <c r="E110" s="209"/>
      <c r="F110" s="341"/>
      <c r="G110" s="345"/>
      <c r="H110" s="345"/>
      <c r="I110" s="209"/>
      <c r="J110" s="209"/>
      <c r="K110" s="209"/>
      <c r="L110" s="209"/>
      <c r="M110" s="209"/>
      <c r="N110" s="209"/>
      <c r="O110" s="341"/>
      <c r="P110" s="394"/>
      <c r="Q110" s="394"/>
      <c r="R110" s="394"/>
    </row>
    <row r="111" spans="4:18" ht="12.75" customHeight="1">
      <c r="D111" s="341"/>
      <c r="E111" s="209"/>
      <c r="F111" s="209"/>
      <c r="G111" s="392"/>
      <c r="H111" s="392"/>
      <c r="I111" s="209"/>
      <c r="J111" s="209"/>
      <c r="K111" s="209"/>
      <c r="L111" s="367"/>
      <c r="M111" s="359"/>
      <c r="N111" s="359"/>
      <c r="O111" s="359"/>
      <c r="P111" s="395"/>
      <c r="Q111" s="395"/>
      <c r="R111" s="395"/>
    </row>
    <row r="112" spans="4:18" ht="12.75" customHeight="1">
      <c r="D112" s="341"/>
      <c r="E112" s="209"/>
      <c r="F112" s="209"/>
      <c r="G112" s="392"/>
      <c r="H112" s="392"/>
      <c r="I112" s="209"/>
      <c r="J112" s="209"/>
      <c r="K112" s="209"/>
      <c r="L112" s="367"/>
      <c r="M112" s="209"/>
      <c r="N112" s="209"/>
      <c r="O112" s="341"/>
      <c r="P112" s="393"/>
      <c r="Q112" s="393"/>
      <c r="R112" s="393"/>
    </row>
    <row r="113" spans="4:18" ht="12.75" customHeight="1">
      <c r="D113" s="341"/>
      <c r="E113" s="209"/>
      <c r="F113" s="209"/>
      <c r="G113" s="392"/>
      <c r="H113" s="392"/>
      <c r="I113" s="209"/>
      <c r="J113" s="209"/>
      <c r="K113" s="209"/>
      <c r="L113" s="367"/>
      <c r="M113" s="359"/>
      <c r="N113" s="359"/>
      <c r="O113" s="359"/>
      <c r="P113" s="394"/>
      <c r="Q113" s="394"/>
      <c r="R113" s="394"/>
    </row>
    <row r="114" spans="4:18" ht="12.75" customHeight="1">
      <c r="D114" s="341"/>
      <c r="E114" s="341"/>
      <c r="F114" s="341"/>
      <c r="G114" s="345"/>
      <c r="H114" s="345"/>
      <c r="I114" s="209"/>
      <c r="J114" s="209"/>
      <c r="K114" s="209"/>
      <c r="L114" s="209"/>
      <c r="M114" s="209"/>
      <c r="N114" s="209"/>
      <c r="O114" s="209"/>
      <c r="P114" s="386"/>
      <c r="Q114" s="386"/>
      <c r="R114" s="386"/>
    </row>
    <row r="115" spans="4:18" ht="12.75" customHeight="1">
      <c r="D115" s="341"/>
      <c r="E115" s="341"/>
      <c r="F115" s="341"/>
      <c r="G115" s="345"/>
      <c r="H115" s="345"/>
      <c r="I115" s="209"/>
      <c r="J115" s="209"/>
      <c r="K115" s="209"/>
      <c r="L115" s="209"/>
      <c r="M115" s="359"/>
      <c r="N115" s="359"/>
      <c r="O115" s="359"/>
      <c r="P115" s="389"/>
      <c r="Q115" s="389"/>
      <c r="R115" s="389"/>
    </row>
    <row r="116" spans="4:18" ht="12.75" customHeight="1">
      <c r="D116" s="341"/>
      <c r="E116" s="341"/>
      <c r="F116" s="341"/>
      <c r="G116" s="345"/>
      <c r="H116" s="345"/>
      <c r="I116" s="209"/>
      <c r="J116" s="209"/>
      <c r="K116" s="209"/>
      <c r="L116" s="209"/>
      <c r="M116" s="209"/>
      <c r="N116" s="209"/>
      <c r="O116" s="341"/>
      <c r="P116" s="394"/>
      <c r="Q116" s="394"/>
      <c r="R116" s="394"/>
    </row>
    <row r="117" spans="4:18" ht="12.75" customHeight="1">
      <c r="D117" s="341"/>
      <c r="E117" s="341"/>
      <c r="F117" s="341"/>
      <c r="G117" s="345"/>
      <c r="H117" s="345"/>
      <c r="I117" s="209"/>
      <c r="J117" s="209"/>
      <c r="K117" s="209"/>
      <c r="L117" s="367"/>
      <c r="M117" s="367"/>
      <c r="N117" s="367"/>
      <c r="O117" s="367"/>
      <c r="P117" s="393"/>
      <c r="Q117" s="393"/>
      <c r="R117" s="393"/>
    </row>
    <row r="118" spans="4:18" ht="12.75" customHeight="1">
      <c r="D118" s="341"/>
      <c r="E118" s="341"/>
      <c r="F118" s="341"/>
      <c r="G118" s="345"/>
      <c r="H118" s="345"/>
      <c r="I118" s="209"/>
      <c r="J118" s="209"/>
      <c r="K118" s="209"/>
      <c r="L118" s="367"/>
      <c r="M118" s="367"/>
      <c r="N118" s="367"/>
      <c r="O118" s="367"/>
      <c r="P118" s="394"/>
      <c r="Q118" s="394"/>
      <c r="R118" s="394"/>
    </row>
    <row r="119" spans="4:18" ht="12.75" customHeight="1">
      <c r="D119" s="341"/>
      <c r="E119" s="341"/>
      <c r="F119" s="341"/>
      <c r="G119" s="345"/>
      <c r="H119" s="345"/>
      <c r="I119" s="209"/>
      <c r="J119" s="209"/>
      <c r="K119" s="209"/>
      <c r="L119" s="209"/>
      <c r="M119" s="209"/>
      <c r="N119" s="209"/>
      <c r="O119" s="341"/>
      <c r="P119" s="382"/>
      <c r="Q119" s="382"/>
      <c r="R119" s="382"/>
    </row>
    <row r="120" spans="4:18" ht="12.75" customHeight="1">
      <c r="D120" s="341"/>
      <c r="E120" s="341"/>
      <c r="F120" s="341"/>
      <c r="G120" s="345"/>
      <c r="H120" s="345"/>
      <c r="I120" s="209"/>
      <c r="J120" s="209"/>
      <c r="K120" s="209"/>
      <c r="L120" s="209"/>
      <c r="M120" s="359"/>
      <c r="N120" s="359"/>
      <c r="O120" s="359"/>
      <c r="P120" s="394"/>
      <c r="Q120" s="394"/>
      <c r="R120" s="394"/>
    </row>
    <row r="121" spans="4:18" ht="12.75" customHeight="1">
      <c r="D121" s="341"/>
      <c r="E121" s="341"/>
      <c r="F121" s="341"/>
      <c r="G121" s="345"/>
      <c r="H121" s="345"/>
      <c r="I121" s="209"/>
      <c r="J121" s="209"/>
      <c r="K121" s="209"/>
      <c r="L121" s="367"/>
      <c r="M121" s="359"/>
      <c r="N121" s="359"/>
      <c r="O121" s="359"/>
      <c r="P121" s="393"/>
      <c r="Q121" s="393"/>
      <c r="R121" s="393"/>
    </row>
    <row r="122" spans="4:18" ht="12.75" customHeight="1">
      <c r="D122" s="341"/>
      <c r="E122" s="341"/>
      <c r="F122" s="341"/>
      <c r="G122" s="345"/>
      <c r="H122" s="345"/>
      <c r="I122" s="209"/>
      <c r="J122" s="209"/>
      <c r="K122" s="209"/>
      <c r="L122" s="367"/>
      <c r="M122" s="359"/>
      <c r="N122" s="359"/>
      <c r="O122" s="359"/>
      <c r="P122" s="393"/>
      <c r="Q122" s="393"/>
      <c r="R122" s="393"/>
    </row>
    <row r="123" spans="4:18" ht="12.75" customHeight="1">
      <c r="D123" s="341"/>
      <c r="E123" s="341"/>
      <c r="F123" s="341"/>
      <c r="G123" s="345"/>
      <c r="H123" s="345"/>
      <c r="I123" s="209"/>
      <c r="J123" s="209"/>
      <c r="K123" s="209"/>
      <c r="L123" s="367"/>
      <c r="M123" s="359"/>
      <c r="N123" s="359"/>
      <c r="O123" s="359"/>
      <c r="P123" s="393"/>
      <c r="Q123" s="393"/>
      <c r="R123" s="393"/>
    </row>
    <row r="124" spans="4:18" ht="12.75" customHeight="1">
      <c r="D124" s="341"/>
      <c r="E124" s="341"/>
      <c r="F124" s="341"/>
      <c r="G124" s="345"/>
      <c r="H124" s="345"/>
      <c r="I124" s="209"/>
      <c r="J124" s="209"/>
      <c r="K124" s="209"/>
      <c r="L124" s="367"/>
      <c r="M124" s="359"/>
      <c r="N124" s="359"/>
      <c r="O124" s="359"/>
      <c r="P124" s="393"/>
      <c r="Q124" s="393"/>
      <c r="R124" s="393"/>
    </row>
    <row r="125" spans="4:18" ht="12.75" customHeight="1">
      <c r="D125" s="341"/>
      <c r="E125" s="341"/>
      <c r="F125" s="341"/>
      <c r="G125" s="345"/>
      <c r="H125" s="345"/>
      <c r="I125" s="209"/>
      <c r="J125" s="209"/>
      <c r="K125" s="209"/>
      <c r="L125" s="367"/>
      <c r="M125" s="359"/>
      <c r="N125" s="359"/>
      <c r="O125" s="359"/>
      <c r="P125" s="393"/>
      <c r="Q125" s="393"/>
      <c r="R125" s="393"/>
    </row>
    <row r="126" spans="4:18" ht="12.75" customHeight="1">
      <c r="D126" s="341"/>
      <c r="E126" s="341"/>
      <c r="F126" s="341"/>
      <c r="G126" s="345"/>
      <c r="H126" s="345"/>
      <c r="I126" s="209"/>
      <c r="J126" s="209"/>
      <c r="K126" s="209"/>
      <c r="L126" s="367"/>
      <c r="M126" s="359"/>
      <c r="N126" s="359"/>
      <c r="O126" s="359"/>
      <c r="P126" s="394"/>
      <c r="Q126" s="394"/>
      <c r="R126" s="394"/>
    </row>
    <row r="127" spans="4:18" ht="12.75" customHeight="1">
      <c r="D127" s="341"/>
      <c r="E127" s="341"/>
      <c r="F127" s="341"/>
      <c r="G127" s="345"/>
      <c r="H127" s="345"/>
      <c r="I127" s="209"/>
      <c r="J127" s="209"/>
      <c r="K127" s="209"/>
      <c r="L127" s="367"/>
      <c r="M127" s="359"/>
      <c r="N127" s="359"/>
      <c r="O127" s="359"/>
      <c r="P127" s="394"/>
      <c r="Q127" s="394"/>
      <c r="R127" s="394"/>
    </row>
    <row r="128" spans="4:18" ht="12.75" customHeight="1">
      <c r="D128" s="341"/>
      <c r="E128" s="341"/>
      <c r="F128" s="341"/>
      <c r="G128" s="345"/>
      <c r="H128" s="345"/>
      <c r="I128" s="209"/>
      <c r="J128" s="209"/>
      <c r="K128" s="209"/>
      <c r="L128" s="367"/>
      <c r="M128" s="359"/>
      <c r="N128" s="359"/>
      <c r="O128" s="359"/>
      <c r="P128" s="394"/>
      <c r="Q128" s="394"/>
      <c r="R128" s="394"/>
    </row>
    <row r="129" spans="4:18" ht="12.75" customHeight="1">
      <c r="D129" s="341"/>
      <c r="E129" s="341"/>
      <c r="F129" s="341"/>
      <c r="G129" s="345"/>
      <c r="H129" s="345"/>
      <c r="I129" s="209"/>
      <c r="J129" s="209"/>
      <c r="K129" s="209"/>
      <c r="L129" s="367"/>
      <c r="M129" s="359"/>
      <c r="N129" s="359"/>
      <c r="O129" s="359"/>
      <c r="P129" s="394"/>
      <c r="Q129" s="394"/>
      <c r="R129" s="394"/>
    </row>
    <row r="130" spans="4:18" ht="12.75" customHeight="1">
      <c r="D130" s="341"/>
      <c r="E130" s="341"/>
      <c r="F130" s="341"/>
      <c r="G130" s="345"/>
      <c r="H130" s="345"/>
      <c r="I130" s="209"/>
      <c r="J130" s="209"/>
      <c r="K130" s="209"/>
      <c r="L130" s="367"/>
      <c r="M130" s="359"/>
      <c r="N130" s="359"/>
      <c r="O130" s="359"/>
      <c r="P130" s="394"/>
      <c r="Q130" s="394"/>
      <c r="R130" s="394"/>
    </row>
    <row r="131" spans="4:18" ht="12.75" customHeight="1">
      <c r="D131" s="341"/>
      <c r="E131" s="341"/>
      <c r="F131" s="341"/>
      <c r="G131" s="345"/>
      <c r="H131" s="345"/>
      <c r="I131" s="209"/>
      <c r="J131" s="209"/>
      <c r="K131" s="209"/>
      <c r="L131" s="367"/>
      <c r="M131" s="359"/>
      <c r="N131" s="359"/>
      <c r="O131" s="359"/>
      <c r="P131" s="394"/>
      <c r="Q131" s="394"/>
      <c r="R131" s="394"/>
    </row>
    <row r="132" spans="4:18" ht="12.75" customHeight="1">
      <c r="D132" s="341"/>
      <c r="E132" s="341"/>
      <c r="F132" s="341"/>
      <c r="G132" s="345"/>
      <c r="H132" s="345"/>
      <c r="I132" s="209"/>
      <c r="J132" s="209"/>
      <c r="K132" s="209"/>
      <c r="L132" s="367"/>
      <c r="M132" s="359"/>
      <c r="N132" s="359"/>
      <c r="O132" s="359"/>
      <c r="P132" s="394"/>
      <c r="Q132" s="394"/>
      <c r="R132" s="394"/>
    </row>
    <row r="133" spans="4:18" ht="12.75" customHeight="1">
      <c r="D133" s="341"/>
      <c r="E133" s="341"/>
      <c r="F133" s="341"/>
      <c r="G133" s="345"/>
      <c r="H133" s="345"/>
      <c r="I133" s="209"/>
      <c r="J133" s="209"/>
      <c r="K133" s="209"/>
      <c r="L133" s="367"/>
      <c r="M133" s="359"/>
      <c r="N133" s="359"/>
      <c r="O133" s="359"/>
      <c r="P133" s="394"/>
      <c r="Q133" s="394"/>
      <c r="R133" s="394"/>
    </row>
    <row r="134" spans="4:18" ht="12.75" customHeight="1">
      <c r="D134" s="341"/>
      <c r="E134" s="341"/>
      <c r="F134" s="341"/>
      <c r="G134" s="345"/>
      <c r="H134" s="345"/>
      <c r="I134" s="209"/>
      <c r="J134" s="209"/>
      <c r="K134" s="209"/>
      <c r="L134" s="367"/>
      <c r="M134" s="359"/>
      <c r="N134" s="359"/>
      <c r="O134" s="359"/>
      <c r="P134" s="394"/>
      <c r="Q134" s="394"/>
      <c r="R134" s="394"/>
    </row>
    <row r="135" spans="4:18" ht="12.75" customHeight="1">
      <c r="D135" s="341"/>
      <c r="E135" s="341"/>
      <c r="F135" s="341"/>
      <c r="G135" s="345"/>
      <c r="H135" s="345"/>
      <c r="I135" s="209"/>
      <c r="J135" s="209"/>
      <c r="K135" s="209"/>
      <c r="L135" s="367"/>
      <c r="M135" s="359"/>
      <c r="N135" s="359"/>
      <c r="O135" s="359"/>
      <c r="P135" s="394"/>
      <c r="Q135" s="394"/>
      <c r="R135" s="394"/>
    </row>
    <row r="136" spans="4:18" ht="13.5" customHeight="1">
      <c r="D136" s="341"/>
      <c r="E136" s="341"/>
      <c r="F136" s="341"/>
      <c r="G136" s="345"/>
      <c r="H136" s="345"/>
      <c r="I136" s="209"/>
      <c r="J136" s="209"/>
      <c r="K136" s="209"/>
      <c r="L136" s="367"/>
      <c r="M136" s="359"/>
      <c r="N136" s="359"/>
      <c r="O136" s="359"/>
      <c r="P136" s="393"/>
      <c r="Q136" s="393"/>
      <c r="R136" s="393"/>
    </row>
    <row r="137" spans="4:18" ht="12.75" customHeight="1">
      <c r="D137" s="341"/>
      <c r="E137" s="341"/>
      <c r="F137" s="341"/>
      <c r="G137" s="345"/>
      <c r="H137" s="345"/>
      <c r="I137" s="209"/>
      <c r="J137" s="209"/>
      <c r="K137" s="209"/>
      <c r="L137" s="367"/>
      <c r="M137" s="359"/>
      <c r="N137" s="359"/>
      <c r="O137" s="359"/>
      <c r="P137" s="393"/>
      <c r="Q137" s="393"/>
      <c r="R137" s="393"/>
    </row>
    <row r="138" spans="4:18" ht="12.75" customHeight="1">
      <c r="D138" s="341"/>
      <c r="E138" s="341"/>
      <c r="F138" s="341"/>
      <c r="G138" s="345"/>
      <c r="H138" s="345"/>
      <c r="I138" s="209"/>
      <c r="J138" s="209"/>
      <c r="K138" s="209"/>
      <c r="L138" s="209"/>
      <c r="M138" s="209"/>
      <c r="N138" s="209"/>
      <c r="O138" s="341"/>
      <c r="P138" s="382"/>
      <c r="Q138" s="382"/>
      <c r="R138" s="382"/>
    </row>
    <row r="139" spans="4:18" ht="12.75" customHeight="1">
      <c r="D139" s="341"/>
      <c r="E139" s="341"/>
      <c r="F139" s="341"/>
      <c r="G139" s="345"/>
      <c r="H139" s="345"/>
      <c r="I139" s="209"/>
      <c r="J139" s="209"/>
      <c r="K139" s="209"/>
      <c r="L139" s="209"/>
      <c r="M139" s="359"/>
      <c r="N139" s="359"/>
      <c r="O139" s="359"/>
      <c r="P139" s="382"/>
      <c r="Q139" s="382"/>
      <c r="R139" s="382"/>
    </row>
    <row r="140" spans="4:18" ht="12.75" customHeight="1">
      <c r="D140" s="341"/>
      <c r="E140" s="341"/>
      <c r="F140" s="341"/>
      <c r="G140" s="345"/>
      <c r="H140" s="345"/>
      <c r="I140" s="209"/>
      <c r="J140" s="209"/>
      <c r="K140" s="209"/>
      <c r="L140" s="209"/>
      <c r="M140" s="209"/>
      <c r="N140" s="209"/>
      <c r="O140" s="341"/>
      <c r="P140" s="394"/>
      <c r="Q140" s="394"/>
      <c r="R140" s="394"/>
    </row>
    <row r="141" spans="4:18" ht="12.75" customHeight="1">
      <c r="D141" s="341"/>
      <c r="E141" s="341"/>
      <c r="F141" s="341"/>
      <c r="G141" s="345"/>
      <c r="H141" s="345"/>
      <c r="I141" s="209"/>
      <c r="J141" s="209"/>
      <c r="K141" s="209"/>
      <c r="L141" s="367"/>
      <c r="M141" s="359"/>
      <c r="N141" s="359"/>
      <c r="O141" s="359"/>
      <c r="P141" s="393"/>
      <c r="Q141" s="393"/>
      <c r="R141" s="393"/>
    </row>
    <row r="142" spans="4:18" ht="12.75" customHeight="1">
      <c r="D142" s="341"/>
      <c r="E142" s="341"/>
      <c r="F142" s="341"/>
      <c r="G142" s="345"/>
      <c r="H142" s="345"/>
      <c r="I142" s="209"/>
      <c r="J142" s="209"/>
      <c r="K142" s="209"/>
      <c r="L142" s="367"/>
      <c r="M142" s="359"/>
      <c r="N142" s="359"/>
      <c r="O142" s="359"/>
      <c r="P142" s="393"/>
      <c r="Q142" s="393"/>
      <c r="R142" s="393"/>
    </row>
    <row r="143" spans="4:18" ht="12.75" customHeight="1">
      <c r="D143" s="341"/>
      <c r="E143" s="341"/>
      <c r="F143" s="341"/>
      <c r="G143" s="345"/>
      <c r="H143" s="345"/>
      <c r="I143" s="209"/>
      <c r="J143" s="209"/>
      <c r="K143" s="209"/>
      <c r="L143" s="209"/>
      <c r="M143" s="341"/>
      <c r="N143" s="341"/>
      <c r="O143" s="341"/>
      <c r="P143" s="393"/>
      <c r="Q143" s="393"/>
      <c r="R143" s="393"/>
    </row>
    <row r="144" spans="4:18" ht="12.75" customHeight="1">
      <c r="D144" s="341"/>
      <c r="E144" s="341"/>
      <c r="F144" s="341"/>
      <c r="G144" s="345"/>
      <c r="H144" s="345"/>
      <c r="I144" s="209"/>
      <c r="J144" s="209"/>
      <c r="K144" s="209"/>
      <c r="L144" s="367"/>
      <c r="M144" s="359"/>
      <c r="N144" s="359"/>
      <c r="O144" s="359"/>
      <c r="P144" s="393"/>
      <c r="Q144" s="393"/>
      <c r="R144" s="393"/>
    </row>
    <row r="145" spans="4:18" ht="12.75" customHeight="1">
      <c r="D145" s="341"/>
      <c r="E145" s="341"/>
      <c r="F145" s="341"/>
      <c r="G145" s="345"/>
      <c r="H145" s="345"/>
      <c r="I145" s="209"/>
      <c r="J145" s="209"/>
      <c r="K145" s="209"/>
      <c r="L145" s="367"/>
      <c r="M145" s="359"/>
      <c r="N145" s="359"/>
      <c r="O145" s="341"/>
      <c r="P145" s="394"/>
      <c r="Q145" s="394"/>
      <c r="R145" s="394"/>
    </row>
    <row r="146" spans="4:18" ht="12.75" customHeight="1">
      <c r="D146" s="341"/>
      <c r="E146" s="341"/>
      <c r="F146" s="341"/>
      <c r="G146" s="345"/>
      <c r="H146" s="345"/>
      <c r="I146" s="209"/>
      <c r="J146" s="209"/>
      <c r="K146" s="209"/>
      <c r="L146" s="367"/>
      <c r="M146" s="359"/>
      <c r="N146" s="359"/>
      <c r="O146" s="341"/>
      <c r="P146" s="394"/>
      <c r="Q146" s="394"/>
      <c r="R146" s="394"/>
    </row>
    <row r="147" spans="4:18" ht="12.75" customHeight="1">
      <c r="D147" s="341"/>
      <c r="E147" s="341"/>
      <c r="F147" s="341"/>
      <c r="G147" s="345"/>
      <c r="H147" s="345"/>
      <c r="I147" s="209"/>
      <c r="J147" s="209"/>
      <c r="K147" s="209"/>
      <c r="L147" s="367"/>
      <c r="M147" s="359"/>
      <c r="N147" s="359"/>
      <c r="O147" s="341"/>
      <c r="P147" s="393"/>
      <c r="Q147" s="393"/>
      <c r="R147" s="393"/>
    </row>
    <row r="148" spans="4:18" ht="12.75" customHeight="1">
      <c r="D148" s="341"/>
      <c r="E148" s="341"/>
      <c r="F148" s="341"/>
      <c r="G148" s="345"/>
      <c r="H148" s="345"/>
      <c r="I148" s="209"/>
      <c r="J148" s="209"/>
      <c r="K148" s="209"/>
      <c r="L148" s="367"/>
      <c r="M148" s="359"/>
      <c r="N148" s="359"/>
      <c r="O148" s="341"/>
      <c r="P148" s="393"/>
      <c r="Q148" s="393"/>
      <c r="R148" s="393"/>
    </row>
    <row r="149" spans="4:18" ht="12.75" customHeight="1">
      <c r="D149" s="341"/>
      <c r="E149" s="341"/>
      <c r="F149" s="341"/>
      <c r="G149" s="345"/>
      <c r="H149" s="345"/>
      <c r="I149" s="209"/>
      <c r="J149" s="209"/>
      <c r="K149" s="209"/>
      <c r="L149" s="367"/>
      <c r="M149" s="359"/>
      <c r="N149" s="359"/>
      <c r="O149" s="359"/>
      <c r="P149" s="393"/>
      <c r="Q149" s="393"/>
      <c r="R149" s="393"/>
    </row>
    <row r="150" spans="4:18" ht="12.75" customHeight="1">
      <c r="D150" s="350"/>
      <c r="E150" s="380"/>
      <c r="F150" s="380"/>
      <c r="G150" s="381"/>
      <c r="H150" s="381"/>
      <c r="I150" s="209"/>
      <c r="J150" s="209"/>
      <c r="K150" s="209"/>
      <c r="L150" s="209"/>
      <c r="M150" s="341"/>
      <c r="N150" s="341"/>
      <c r="O150" s="341"/>
      <c r="P150" s="391"/>
      <c r="Q150" s="391"/>
      <c r="R150" s="391"/>
    </row>
    <row r="151" spans="4:18" ht="12.75" customHeight="1">
      <c r="D151" s="350"/>
      <c r="E151" s="380"/>
      <c r="F151" s="380"/>
      <c r="G151" s="381"/>
      <c r="H151" s="381"/>
      <c r="I151" s="209"/>
      <c r="J151" s="209"/>
      <c r="K151" s="209"/>
      <c r="L151" s="209"/>
      <c r="M151" s="341"/>
      <c r="N151" s="341"/>
      <c r="O151" s="341"/>
      <c r="P151" s="391"/>
      <c r="Q151" s="391"/>
      <c r="R151" s="391"/>
    </row>
    <row r="152" spans="4:18" ht="12.75" customHeight="1">
      <c r="D152" s="380"/>
      <c r="E152" s="350"/>
      <c r="F152" s="350"/>
      <c r="G152" s="381"/>
      <c r="H152" s="381"/>
      <c r="I152" s="341"/>
      <c r="J152" s="341"/>
      <c r="K152" s="341"/>
      <c r="L152" s="209"/>
      <c r="M152" s="209"/>
      <c r="N152" s="209"/>
      <c r="O152" s="341"/>
      <c r="P152" s="391"/>
      <c r="Q152" s="391"/>
      <c r="R152" s="391"/>
    </row>
    <row r="153" spans="4:18" ht="12.75" customHeight="1">
      <c r="D153" s="380"/>
      <c r="E153" s="380"/>
      <c r="F153" s="350"/>
      <c r="G153" s="396"/>
      <c r="H153" s="396"/>
      <c r="I153" s="341"/>
      <c r="J153" s="341"/>
      <c r="K153" s="341"/>
      <c r="L153" s="341"/>
      <c r="M153" s="359"/>
      <c r="N153" s="359"/>
      <c r="O153" s="359"/>
      <c r="P153" s="391"/>
      <c r="Q153" s="391"/>
      <c r="R153" s="391"/>
    </row>
    <row r="154" spans="4:18" ht="12.75" customHeight="1">
      <c r="D154" s="380"/>
      <c r="E154" s="380"/>
      <c r="F154" s="380"/>
      <c r="G154" s="396"/>
      <c r="H154" s="396"/>
      <c r="I154" s="341"/>
      <c r="J154" s="341"/>
      <c r="K154" s="341"/>
      <c r="L154" s="341"/>
      <c r="M154" s="359"/>
      <c r="N154" s="359"/>
      <c r="O154" s="359"/>
      <c r="P154" s="391"/>
      <c r="Q154" s="391"/>
      <c r="R154" s="391"/>
    </row>
    <row r="155" spans="4:18" ht="12.75" customHeight="1">
      <c r="D155" s="380"/>
      <c r="E155" s="380"/>
      <c r="F155" s="380"/>
      <c r="G155" s="396"/>
      <c r="H155" s="396"/>
      <c r="I155" s="341"/>
      <c r="J155" s="341"/>
      <c r="K155" s="341"/>
      <c r="L155" s="341"/>
      <c r="M155" s="341"/>
      <c r="N155" s="341"/>
      <c r="O155" s="341"/>
      <c r="P155" s="394"/>
      <c r="Q155" s="394"/>
      <c r="R155" s="394"/>
    </row>
    <row r="156" spans="4:18" ht="12.75" customHeight="1">
      <c r="D156" s="380"/>
      <c r="E156" s="380"/>
      <c r="F156" s="380"/>
      <c r="G156" s="396"/>
      <c r="H156" s="396"/>
      <c r="I156" s="341"/>
      <c r="J156" s="341"/>
      <c r="K156" s="341"/>
      <c r="L156" s="341"/>
      <c r="M156" s="341"/>
      <c r="N156" s="341"/>
      <c r="O156" s="341"/>
      <c r="P156" s="394"/>
      <c r="Q156" s="394"/>
      <c r="R156" s="394"/>
    </row>
    <row r="157" spans="4:18" ht="12.75" customHeight="1">
      <c r="D157" s="380"/>
      <c r="E157" s="380"/>
      <c r="F157" s="380"/>
      <c r="G157" s="396"/>
      <c r="H157" s="396"/>
      <c r="I157" s="341"/>
      <c r="J157" s="341"/>
      <c r="K157" s="341"/>
      <c r="L157" s="341"/>
      <c r="M157" s="341"/>
      <c r="N157" s="341"/>
      <c r="O157" s="359"/>
      <c r="P157" s="394"/>
      <c r="Q157" s="394"/>
      <c r="R157" s="394"/>
    </row>
    <row r="158" spans="4:18" ht="12.75" customHeight="1">
      <c r="D158" s="380"/>
      <c r="E158" s="380"/>
      <c r="F158" s="380"/>
      <c r="G158" s="396"/>
      <c r="H158" s="396"/>
      <c r="I158" s="341"/>
      <c r="J158" s="341"/>
      <c r="K158" s="341"/>
      <c r="L158" s="341"/>
      <c r="M158" s="341"/>
      <c r="N158" s="341"/>
      <c r="O158" s="359"/>
      <c r="P158" s="394"/>
      <c r="Q158" s="394"/>
      <c r="R158" s="394"/>
    </row>
    <row r="159" spans="4:18" ht="12.75" customHeight="1">
      <c r="D159" s="380"/>
      <c r="E159" s="380"/>
      <c r="F159" s="380"/>
      <c r="G159" s="396"/>
      <c r="H159" s="396"/>
      <c r="I159" s="341"/>
      <c r="J159" s="341"/>
      <c r="K159" s="341"/>
      <c r="L159" s="341"/>
      <c r="M159" s="341"/>
      <c r="N159" s="341"/>
      <c r="O159" s="359"/>
      <c r="P159" s="394"/>
      <c r="Q159" s="394"/>
      <c r="R159" s="394"/>
    </row>
    <row r="160" spans="4:18" ht="12.75" customHeight="1">
      <c r="D160" s="380"/>
      <c r="E160" s="380"/>
      <c r="F160" s="380"/>
      <c r="G160" s="396"/>
      <c r="H160" s="396"/>
      <c r="I160" s="341"/>
      <c r="J160" s="341"/>
      <c r="K160" s="341"/>
      <c r="L160" s="341"/>
      <c r="M160" s="341"/>
      <c r="N160" s="341"/>
      <c r="O160" s="341"/>
      <c r="P160" s="394"/>
      <c r="Q160" s="394"/>
      <c r="R160" s="394"/>
    </row>
    <row r="161" spans="4:18" ht="12.75" customHeight="1">
      <c r="D161" s="380"/>
      <c r="E161" s="380"/>
      <c r="F161" s="380"/>
      <c r="G161" s="396"/>
      <c r="H161" s="396"/>
      <c r="I161" s="341"/>
      <c r="J161" s="341"/>
      <c r="K161" s="341"/>
      <c r="L161" s="341"/>
      <c r="M161" s="341"/>
      <c r="N161" s="341"/>
      <c r="O161" s="341"/>
      <c r="P161" s="394"/>
      <c r="Q161" s="394"/>
      <c r="R161" s="394"/>
    </row>
    <row r="162" spans="4:18" ht="12.75" customHeight="1">
      <c r="D162" s="380"/>
      <c r="E162" s="380"/>
      <c r="F162" s="380"/>
      <c r="G162" s="396"/>
      <c r="H162" s="396"/>
      <c r="I162" s="341"/>
      <c r="J162" s="341"/>
      <c r="K162" s="341"/>
      <c r="L162" s="341"/>
      <c r="M162" s="341"/>
      <c r="N162" s="341"/>
      <c r="O162" s="341"/>
      <c r="P162" s="394"/>
      <c r="Q162" s="394"/>
      <c r="R162" s="394"/>
    </row>
    <row r="163" spans="4:18" ht="12.75" customHeight="1">
      <c r="D163" s="380"/>
      <c r="E163" s="380"/>
      <c r="F163" s="380"/>
      <c r="G163" s="396"/>
      <c r="H163" s="396"/>
      <c r="I163" s="341"/>
      <c r="J163" s="341"/>
      <c r="K163" s="341"/>
      <c r="L163" s="341"/>
      <c r="M163" s="341"/>
      <c r="N163" s="341"/>
      <c r="O163" s="341"/>
      <c r="P163" s="394"/>
      <c r="Q163" s="394"/>
      <c r="R163" s="394"/>
    </row>
    <row r="164" spans="4:18" ht="12.75" customHeight="1">
      <c r="D164" s="341"/>
      <c r="E164" s="209"/>
      <c r="F164" s="341"/>
      <c r="G164" s="345"/>
      <c r="H164" s="345"/>
      <c r="I164" s="209"/>
      <c r="J164" s="209"/>
      <c r="K164" s="209"/>
      <c r="L164" s="209"/>
      <c r="M164" s="367"/>
      <c r="N164" s="367"/>
      <c r="O164" s="341"/>
      <c r="P164" s="394"/>
      <c r="Q164" s="394"/>
      <c r="R164" s="394"/>
    </row>
    <row r="165" spans="4:18" ht="12.75" customHeight="1">
      <c r="D165" s="380"/>
      <c r="E165" s="380"/>
      <c r="F165" s="380"/>
      <c r="G165" s="396"/>
      <c r="H165" s="396"/>
      <c r="I165" s="341"/>
      <c r="J165" s="341"/>
      <c r="K165" s="341"/>
      <c r="L165" s="341"/>
      <c r="M165" s="341"/>
      <c r="N165" s="341"/>
      <c r="O165" s="359"/>
      <c r="P165" s="394"/>
      <c r="Q165" s="394"/>
      <c r="R165" s="394"/>
    </row>
    <row r="166" spans="4:18" ht="12.75" customHeight="1">
      <c r="D166" s="380"/>
      <c r="E166" s="380"/>
      <c r="F166" s="380"/>
      <c r="G166" s="396"/>
      <c r="H166" s="396"/>
      <c r="I166" s="341"/>
      <c r="J166" s="341"/>
      <c r="K166" s="341"/>
      <c r="L166" s="341"/>
      <c r="M166" s="341"/>
      <c r="N166" s="341"/>
      <c r="O166" s="341"/>
      <c r="P166" s="394"/>
      <c r="Q166" s="394"/>
      <c r="R166" s="394"/>
    </row>
    <row r="167" spans="4:18" ht="12.75" customHeight="1">
      <c r="D167" s="380"/>
      <c r="E167" s="380"/>
      <c r="F167" s="380"/>
      <c r="G167" s="396"/>
      <c r="H167" s="396"/>
      <c r="I167" s="341"/>
      <c r="J167" s="341"/>
      <c r="K167" s="341"/>
      <c r="L167" s="341"/>
      <c r="M167" s="341"/>
      <c r="N167" s="341"/>
      <c r="O167" s="359"/>
      <c r="P167" s="394"/>
      <c r="Q167" s="394"/>
      <c r="R167" s="394"/>
    </row>
    <row r="168" spans="4:18" ht="12.75" customHeight="1">
      <c r="D168" s="380"/>
      <c r="E168" s="380"/>
      <c r="F168" s="380"/>
      <c r="G168" s="396"/>
      <c r="H168" s="396"/>
      <c r="I168" s="341"/>
      <c r="J168" s="341"/>
      <c r="K168" s="341"/>
      <c r="L168" s="341"/>
      <c r="M168" s="341"/>
      <c r="N168" s="341"/>
      <c r="O168" s="341"/>
      <c r="P168" s="394"/>
      <c r="Q168" s="394"/>
      <c r="R168" s="394"/>
    </row>
    <row r="169" spans="4:18" ht="12.75" customHeight="1">
      <c r="D169" s="380"/>
      <c r="E169" s="380"/>
      <c r="F169" s="380"/>
      <c r="G169" s="396"/>
      <c r="H169" s="396"/>
      <c r="I169" s="341"/>
      <c r="J169" s="341"/>
      <c r="K169" s="341"/>
      <c r="L169" s="341"/>
      <c r="M169" s="341"/>
      <c r="N169" s="341"/>
      <c r="O169" s="341"/>
      <c r="P169" s="394"/>
      <c r="Q169" s="394"/>
      <c r="R169" s="394"/>
    </row>
    <row r="170" spans="4:18" ht="12.75" customHeight="1">
      <c r="D170" s="380"/>
      <c r="E170" s="380"/>
      <c r="F170" s="380"/>
      <c r="G170" s="396"/>
      <c r="H170" s="396"/>
      <c r="I170" s="341"/>
      <c r="J170" s="341"/>
      <c r="K170" s="341"/>
      <c r="L170" s="341"/>
      <c r="M170" s="341"/>
      <c r="N170" s="341"/>
      <c r="O170" s="341"/>
      <c r="P170" s="394"/>
      <c r="Q170" s="394"/>
      <c r="R170" s="394"/>
    </row>
    <row r="171" spans="4:18" ht="12.75" customHeight="1">
      <c r="D171" s="380"/>
      <c r="E171" s="380"/>
      <c r="F171" s="380"/>
      <c r="G171" s="396"/>
      <c r="H171" s="396"/>
      <c r="I171" s="341"/>
      <c r="J171" s="341"/>
      <c r="K171" s="341"/>
      <c r="L171" s="341"/>
      <c r="M171" s="341"/>
      <c r="N171" s="341"/>
      <c r="O171" s="359"/>
      <c r="P171" s="394"/>
      <c r="Q171" s="394"/>
      <c r="R171" s="394"/>
    </row>
    <row r="172" spans="4:18" ht="12.75" customHeight="1">
      <c r="D172" s="380"/>
      <c r="E172" s="380"/>
      <c r="F172" s="380"/>
      <c r="G172" s="396"/>
      <c r="H172" s="396"/>
      <c r="I172" s="341"/>
      <c r="J172" s="341"/>
      <c r="K172" s="341"/>
      <c r="L172" s="341"/>
      <c r="M172" s="341"/>
      <c r="N172" s="341"/>
      <c r="O172" s="359"/>
      <c r="P172" s="394"/>
      <c r="Q172" s="394"/>
      <c r="R172" s="394"/>
    </row>
    <row r="173" spans="4:18" ht="12.75" customHeight="1">
      <c r="D173" s="380"/>
      <c r="E173" s="380"/>
      <c r="F173" s="380"/>
      <c r="G173" s="396"/>
      <c r="H173" s="396"/>
      <c r="I173" s="341"/>
      <c r="J173" s="341"/>
      <c r="K173" s="341"/>
      <c r="L173" s="341"/>
      <c r="M173" s="341"/>
      <c r="N173" s="341"/>
      <c r="O173" s="359"/>
      <c r="P173" s="394"/>
      <c r="Q173" s="394"/>
      <c r="R173" s="394"/>
    </row>
    <row r="174" spans="4:18" ht="12.75" customHeight="1">
      <c r="D174" s="380"/>
      <c r="E174" s="380"/>
      <c r="F174" s="380"/>
      <c r="G174" s="381"/>
      <c r="H174" s="381"/>
      <c r="I174" s="341"/>
      <c r="J174" s="341"/>
      <c r="K174" s="341"/>
      <c r="L174" s="367"/>
      <c r="M174" s="341"/>
      <c r="N174" s="341"/>
      <c r="O174" s="367"/>
      <c r="P174" s="393"/>
      <c r="Q174" s="393"/>
      <c r="R174" s="393"/>
    </row>
    <row r="175" spans="4:18" ht="12.75" customHeight="1">
      <c r="D175" s="380"/>
      <c r="E175" s="380"/>
      <c r="F175" s="380"/>
      <c r="G175" s="396"/>
      <c r="H175" s="396"/>
      <c r="I175" s="341"/>
      <c r="J175" s="341"/>
      <c r="K175" s="341"/>
      <c r="L175" s="341"/>
      <c r="M175" s="341"/>
      <c r="N175" s="341"/>
      <c r="O175" s="359"/>
      <c r="P175" s="394"/>
      <c r="Q175" s="394"/>
      <c r="R175" s="394"/>
    </row>
    <row r="176" spans="4:18" ht="12.75" customHeight="1">
      <c r="D176" s="380"/>
      <c r="E176" s="380"/>
      <c r="F176" s="380"/>
      <c r="G176" s="396"/>
      <c r="H176" s="396"/>
      <c r="I176" s="341"/>
      <c r="J176" s="341"/>
      <c r="K176" s="341"/>
      <c r="L176" s="209"/>
      <c r="M176" s="359"/>
      <c r="N176" s="359"/>
      <c r="O176" s="341"/>
      <c r="P176" s="394"/>
      <c r="Q176" s="394"/>
      <c r="R176" s="394"/>
    </row>
    <row r="177" spans="4:18" ht="12.75" customHeight="1">
      <c r="D177" s="380"/>
      <c r="E177" s="380"/>
      <c r="F177" s="380"/>
      <c r="G177" s="396"/>
      <c r="H177" s="396"/>
      <c r="I177" s="341"/>
      <c r="J177" s="341"/>
      <c r="K177" s="341"/>
      <c r="L177" s="209"/>
      <c r="M177" s="341"/>
      <c r="N177" s="341"/>
      <c r="O177" s="359"/>
      <c r="P177" s="394"/>
      <c r="Q177" s="394"/>
      <c r="R177" s="394"/>
    </row>
    <row r="178" spans="4:18" ht="12.75" customHeight="1">
      <c r="D178" s="380"/>
      <c r="E178" s="380"/>
      <c r="F178" s="380"/>
      <c r="G178" s="396"/>
      <c r="H178" s="396"/>
      <c r="I178" s="341"/>
      <c r="J178" s="341"/>
      <c r="K178" s="341"/>
      <c r="L178" s="341"/>
      <c r="M178" s="341"/>
      <c r="N178" s="341"/>
      <c r="O178" s="359"/>
      <c r="P178" s="394"/>
      <c r="Q178" s="394"/>
      <c r="R178" s="394"/>
    </row>
    <row r="179" spans="4:18" ht="12.75" customHeight="1">
      <c r="D179" s="380"/>
      <c r="E179" s="380"/>
      <c r="F179" s="380"/>
      <c r="G179" s="396"/>
      <c r="H179" s="396"/>
      <c r="I179" s="341"/>
      <c r="J179" s="341"/>
      <c r="K179" s="341"/>
      <c r="L179" s="341"/>
      <c r="M179" s="341"/>
      <c r="N179" s="341"/>
      <c r="O179" s="359"/>
      <c r="P179" s="394"/>
      <c r="Q179" s="394"/>
      <c r="R179" s="394"/>
    </row>
    <row r="180" spans="4:18" ht="12.75" customHeight="1">
      <c r="D180" s="380"/>
      <c r="E180" s="380"/>
      <c r="F180" s="380"/>
      <c r="G180" s="396"/>
      <c r="H180" s="396"/>
      <c r="I180" s="341"/>
      <c r="J180" s="341"/>
      <c r="K180" s="341"/>
      <c r="L180" s="367"/>
      <c r="M180" s="341"/>
      <c r="N180" s="341"/>
      <c r="O180" s="359"/>
      <c r="P180" s="393"/>
      <c r="Q180" s="393"/>
      <c r="R180" s="393"/>
    </row>
    <row r="181" spans="4:18" ht="12.75" customHeight="1">
      <c r="D181" s="350"/>
      <c r="E181" s="380"/>
      <c r="F181" s="380"/>
      <c r="G181" s="381"/>
      <c r="H181" s="381"/>
      <c r="I181" s="209"/>
      <c r="J181" s="209"/>
      <c r="K181" s="209"/>
      <c r="L181" s="209"/>
      <c r="M181" s="209"/>
      <c r="N181" s="209"/>
      <c r="O181" s="367"/>
      <c r="P181" s="397"/>
      <c r="Q181" s="397"/>
      <c r="R181" s="397"/>
    </row>
    <row r="182" spans="4:18" ht="12.75" customHeight="1">
      <c r="D182" s="350"/>
      <c r="E182" s="380"/>
      <c r="F182" s="380"/>
      <c r="G182" s="396"/>
      <c r="H182" s="396"/>
      <c r="I182" s="209"/>
      <c r="J182" s="209"/>
      <c r="K182" s="209"/>
      <c r="L182" s="341"/>
      <c r="M182" s="359"/>
      <c r="N182" s="359"/>
      <c r="O182" s="359"/>
      <c r="P182" s="397"/>
      <c r="Q182" s="397"/>
      <c r="R182" s="397"/>
    </row>
    <row r="183" spans="4:18" ht="12.75" customHeight="1">
      <c r="D183" s="350"/>
      <c r="E183" s="380"/>
      <c r="F183" s="380"/>
      <c r="G183" s="396"/>
      <c r="H183" s="396"/>
      <c r="I183" s="209"/>
      <c r="J183" s="209"/>
      <c r="K183" s="209"/>
      <c r="L183" s="341"/>
      <c r="M183" s="341"/>
      <c r="N183" s="341"/>
      <c r="O183" s="341"/>
      <c r="P183" s="394"/>
      <c r="Q183" s="394"/>
      <c r="R183" s="394"/>
    </row>
    <row r="184" spans="4:18" ht="12.75" customHeight="1">
      <c r="D184" s="350"/>
      <c r="E184" s="380"/>
      <c r="F184" s="380"/>
      <c r="G184" s="381"/>
      <c r="H184" s="381"/>
      <c r="I184" s="209"/>
      <c r="J184" s="209"/>
      <c r="K184" s="209"/>
      <c r="L184" s="367"/>
      <c r="M184" s="367"/>
      <c r="N184" s="367"/>
      <c r="O184" s="367"/>
      <c r="P184" s="393"/>
      <c r="Q184" s="393"/>
      <c r="R184" s="393"/>
    </row>
    <row r="185" spans="4:18" ht="12.75" customHeight="1">
      <c r="D185" s="341"/>
      <c r="E185" s="209"/>
      <c r="F185" s="209"/>
      <c r="G185" s="392"/>
      <c r="H185" s="392"/>
      <c r="I185" s="341"/>
      <c r="J185" s="209"/>
      <c r="K185" s="209"/>
      <c r="L185" s="209"/>
      <c r="M185" s="209"/>
      <c r="N185" s="209"/>
      <c r="O185" s="209"/>
      <c r="P185" s="393"/>
      <c r="Q185" s="393"/>
      <c r="R185" s="393"/>
    </row>
    <row r="186" spans="4:18" ht="12.75" customHeight="1">
      <c r="D186" s="341"/>
      <c r="E186" s="209"/>
      <c r="F186" s="209"/>
      <c r="G186" s="392"/>
      <c r="H186" s="392"/>
      <c r="I186" s="209"/>
      <c r="J186" s="209"/>
      <c r="K186" s="209"/>
      <c r="L186" s="209"/>
      <c r="M186" s="209"/>
      <c r="N186" s="209"/>
      <c r="O186" s="209"/>
      <c r="P186" s="394"/>
      <c r="Q186" s="394"/>
      <c r="R186" s="394"/>
    </row>
    <row r="187" spans="4:18" ht="12.75" customHeight="1">
      <c r="D187" s="341"/>
      <c r="E187" s="209"/>
      <c r="F187" s="209"/>
      <c r="G187" s="392"/>
      <c r="H187" s="392"/>
      <c r="I187" s="209"/>
      <c r="J187" s="209"/>
      <c r="K187" s="209"/>
      <c r="L187" s="209"/>
      <c r="M187" s="209"/>
      <c r="N187" s="209"/>
      <c r="O187" s="209"/>
      <c r="P187" s="393"/>
      <c r="Q187" s="393"/>
      <c r="R187" s="393"/>
    </row>
    <row r="188" spans="4:18" ht="12.75" customHeight="1">
      <c r="D188" s="341"/>
      <c r="E188" s="209"/>
      <c r="F188" s="209"/>
      <c r="G188" s="392"/>
      <c r="H188" s="392"/>
      <c r="I188" s="209"/>
      <c r="J188" s="367"/>
      <c r="K188" s="367"/>
      <c r="L188" s="209"/>
      <c r="M188" s="209"/>
      <c r="N188" s="209"/>
      <c r="O188" s="209"/>
      <c r="P188" s="393"/>
      <c r="Q188" s="393"/>
      <c r="R188" s="393"/>
    </row>
    <row r="189" spans="4:18" ht="12.75" customHeight="1">
      <c r="D189" s="341"/>
      <c r="E189" s="209"/>
      <c r="F189" s="209"/>
      <c r="G189" s="392"/>
      <c r="H189" s="392"/>
      <c r="I189" s="367"/>
      <c r="J189" s="367"/>
      <c r="K189" s="367"/>
      <c r="L189" s="367"/>
      <c r="M189" s="367"/>
      <c r="N189" s="367"/>
      <c r="O189" s="359"/>
      <c r="P189" s="394"/>
      <c r="Q189" s="394"/>
      <c r="R189" s="394"/>
    </row>
    <row r="190" spans="4:18" ht="12.75" customHeight="1">
      <c r="D190" s="341"/>
      <c r="E190" s="209"/>
      <c r="F190" s="209"/>
      <c r="G190" s="392"/>
      <c r="H190" s="392"/>
      <c r="I190" s="367"/>
      <c r="J190" s="209"/>
      <c r="K190" s="209"/>
      <c r="L190" s="367"/>
      <c r="M190" s="359"/>
      <c r="N190" s="359"/>
      <c r="O190" s="359"/>
      <c r="P190" s="394"/>
      <c r="Q190" s="394"/>
      <c r="R190" s="394"/>
    </row>
    <row r="191" spans="4:18" ht="12.75" customHeight="1">
      <c r="D191" s="341"/>
      <c r="E191" s="341"/>
      <c r="F191" s="341"/>
      <c r="G191" s="392"/>
      <c r="H191" s="392"/>
      <c r="I191" s="209"/>
      <c r="J191" s="209"/>
      <c r="K191" s="209"/>
      <c r="L191" s="209"/>
      <c r="M191" s="359"/>
      <c r="N191" s="359"/>
      <c r="O191" s="359"/>
      <c r="P191" s="382"/>
      <c r="Q191" s="382"/>
      <c r="R191" s="382"/>
    </row>
    <row r="192" spans="4:18" ht="12.75" customHeight="1">
      <c r="D192" s="341"/>
      <c r="E192" s="209"/>
      <c r="F192" s="209"/>
      <c r="G192" s="345"/>
      <c r="H192" s="345"/>
      <c r="I192" s="209"/>
      <c r="J192" s="209"/>
      <c r="K192" s="209"/>
      <c r="L192" s="209"/>
      <c r="M192" s="209"/>
      <c r="N192" s="209"/>
      <c r="O192" s="341"/>
      <c r="P192" s="398"/>
      <c r="Q192" s="398"/>
      <c r="R192" s="398"/>
    </row>
    <row r="193" spans="4:18" ht="12.75" customHeight="1">
      <c r="D193" s="341"/>
      <c r="E193" s="209"/>
      <c r="F193" s="209"/>
      <c r="G193" s="345"/>
      <c r="H193" s="345"/>
      <c r="I193" s="209"/>
      <c r="J193" s="209"/>
      <c r="K193" s="209"/>
      <c r="L193" s="209"/>
      <c r="M193" s="209"/>
      <c r="N193" s="209"/>
      <c r="O193" s="341"/>
      <c r="P193" s="394"/>
      <c r="Q193" s="394"/>
      <c r="R193" s="394"/>
    </row>
    <row r="194" spans="4:18" ht="12.75" customHeight="1">
      <c r="D194" s="341"/>
      <c r="E194" s="209"/>
      <c r="F194" s="209"/>
      <c r="G194" s="345"/>
      <c r="H194" s="345"/>
      <c r="I194" s="209"/>
      <c r="J194" s="209"/>
      <c r="K194" s="209"/>
      <c r="L194" s="209"/>
      <c r="M194" s="209"/>
      <c r="N194" s="209"/>
      <c r="O194" s="341"/>
      <c r="P194" s="394"/>
      <c r="Q194" s="394"/>
      <c r="R194" s="394"/>
    </row>
    <row r="195" spans="4:18" ht="12.75" customHeight="1">
      <c r="D195" s="341"/>
      <c r="E195" s="209"/>
      <c r="F195" s="209"/>
      <c r="G195" s="345"/>
      <c r="H195" s="345"/>
      <c r="I195" s="209"/>
      <c r="J195" s="209"/>
      <c r="K195" s="209"/>
      <c r="L195" s="209"/>
      <c r="M195" s="209"/>
      <c r="N195" s="209"/>
      <c r="O195" s="341"/>
      <c r="P195" s="385"/>
      <c r="Q195" s="385"/>
      <c r="R195" s="385"/>
    </row>
    <row r="196" spans="4:18" ht="12.75" customHeight="1">
      <c r="D196" s="341"/>
      <c r="E196" s="209"/>
      <c r="F196" s="209"/>
      <c r="G196" s="345"/>
      <c r="H196" s="345"/>
      <c r="I196" s="209"/>
      <c r="J196" s="209"/>
      <c r="K196" s="209"/>
      <c r="L196" s="209"/>
      <c r="M196" s="209"/>
      <c r="N196" s="209"/>
      <c r="O196" s="341"/>
      <c r="P196" s="385"/>
      <c r="Q196" s="385"/>
      <c r="R196" s="385"/>
    </row>
    <row r="197" spans="4:18" ht="12.75" customHeight="1">
      <c r="D197" s="341"/>
      <c r="E197" s="209"/>
      <c r="F197" s="341"/>
      <c r="G197" s="392"/>
      <c r="H197" s="392"/>
      <c r="I197" s="209"/>
      <c r="J197" s="209"/>
      <c r="K197" s="209"/>
      <c r="L197" s="209"/>
      <c r="M197" s="359"/>
      <c r="N197" s="359"/>
      <c r="O197" s="359"/>
      <c r="P197" s="393"/>
      <c r="Q197" s="393"/>
      <c r="R197" s="393"/>
    </row>
    <row r="198" spans="4:18" ht="12.75" customHeight="1">
      <c r="D198" s="341"/>
      <c r="E198" s="209"/>
      <c r="F198" s="341"/>
      <c r="G198" s="392"/>
      <c r="H198" s="392"/>
      <c r="I198" s="209"/>
      <c r="J198" s="209"/>
      <c r="K198" s="209"/>
      <c r="L198" s="209"/>
      <c r="M198" s="359"/>
      <c r="N198" s="359"/>
      <c r="O198" s="359"/>
      <c r="P198" s="393"/>
      <c r="Q198" s="393"/>
      <c r="R198" s="393"/>
    </row>
    <row r="199" spans="4:18" ht="12.75" customHeight="1">
      <c r="D199" s="341"/>
      <c r="E199" s="209"/>
      <c r="F199" s="341"/>
      <c r="G199" s="345"/>
      <c r="H199" s="345"/>
      <c r="I199" s="209"/>
      <c r="J199" s="209"/>
      <c r="K199" s="209"/>
      <c r="L199" s="209"/>
      <c r="M199" s="359"/>
      <c r="N199" s="359"/>
      <c r="O199" s="341"/>
      <c r="P199" s="399"/>
      <c r="Q199" s="399"/>
      <c r="R199" s="399"/>
    </row>
    <row r="200" spans="4:18" ht="12.75" customHeight="1">
      <c r="D200" s="341"/>
      <c r="E200" s="209"/>
      <c r="F200" s="341"/>
      <c r="G200" s="345"/>
      <c r="H200" s="345"/>
      <c r="I200" s="209"/>
      <c r="J200" s="209"/>
      <c r="K200" s="209"/>
      <c r="L200" s="209"/>
      <c r="M200" s="359"/>
      <c r="N200" s="359"/>
      <c r="O200" s="341"/>
      <c r="P200" s="393"/>
      <c r="Q200" s="393"/>
      <c r="R200" s="393"/>
    </row>
    <row r="201" spans="4:18" ht="12.75" customHeight="1">
      <c r="D201" s="341"/>
      <c r="E201" s="209"/>
      <c r="F201" s="341"/>
      <c r="G201" s="392"/>
      <c r="H201" s="392"/>
      <c r="I201" s="209"/>
      <c r="J201" s="209"/>
      <c r="K201" s="209"/>
      <c r="L201" s="209"/>
      <c r="M201" s="359"/>
      <c r="N201" s="359"/>
      <c r="O201" s="359"/>
      <c r="P201" s="393"/>
      <c r="Q201" s="393"/>
      <c r="R201" s="393"/>
    </row>
    <row r="202" spans="4:18" ht="12.75" customHeight="1">
      <c r="D202" s="341"/>
      <c r="E202" s="209"/>
      <c r="F202" s="209"/>
      <c r="G202" s="345"/>
      <c r="H202" s="345"/>
      <c r="I202" s="209"/>
      <c r="J202" s="209"/>
      <c r="K202" s="209"/>
      <c r="L202" s="209"/>
      <c r="M202" s="359"/>
      <c r="N202" s="359"/>
      <c r="O202" s="341"/>
      <c r="P202" s="393"/>
      <c r="Q202" s="393"/>
      <c r="R202" s="393"/>
    </row>
    <row r="203" spans="4:18" ht="12.75" customHeight="1">
      <c r="D203" s="341"/>
      <c r="E203" s="209"/>
      <c r="F203" s="209"/>
      <c r="G203" s="345"/>
      <c r="H203" s="345"/>
      <c r="I203" s="209"/>
      <c r="J203" s="209"/>
      <c r="K203" s="209"/>
      <c r="L203" s="209"/>
      <c r="M203" s="359"/>
      <c r="N203" s="359"/>
      <c r="O203" s="341"/>
      <c r="P203" s="393"/>
      <c r="Q203" s="393"/>
      <c r="R203" s="393"/>
    </row>
    <row r="204" spans="4:18" ht="12.75" customHeight="1">
      <c r="D204" s="341"/>
      <c r="E204" s="209"/>
      <c r="F204" s="209"/>
      <c r="G204" s="392"/>
      <c r="H204" s="392"/>
      <c r="I204" s="209"/>
      <c r="J204" s="209"/>
      <c r="K204" s="209"/>
      <c r="L204" s="209"/>
      <c r="M204" s="209"/>
      <c r="N204" s="209"/>
      <c r="O204" s="209"/>
      <c r="P204" s="393"/>
      <c r="Q204" s="393"/>
      <c r="R204" s="393"/>
    </row>
    <row r="205" spans="4:18" ht="13.5" customHeight="1">
      <c r="D205" s="341"/>
      <c r="E205" s="209"/>
      <c r="F205" s="209"/>
      <c r="G205" s="392"/>
      <c r="H205" s="392"/>
      <c r="I205" s="209"/>
      <c r="J205" s="209"/>
      <c r="K205" s="209"/>
      <c r="L205" s="209"/>
      <c r="M205" s="209"/>
      <c r="N205" s="209"/>
      <c r="O205" s="209"/>
      <c r="P205" s="394"/>
      <c r="Q205" s="394"/>
      <c r="R205" s="394"/>
    </row>
    <row r="206" spans="4:18" ht="13.5" customHeight="1">
      <c r="D206" s="341"/>
      <c r="E206" s="209"/>
      <c r="F206" s="209"/>
      <c r="G206" s="392"/>
      <c r="H206" s="392"/>
      <c r="I206" s="209"/>
      <c r="J206" s="209"/>
      <c r="K206" s="209"/>
      <c r="L206" s="209"/>
      <c r="M206" s="209"/>
      <c r="N206" s="209"/>
      <c r="O206" s="209"/>
      <c r="P206" s="393"/>
      <c r="Q206" s="393"/>
      <c r="R206" s="393"/>
    </row>
    <row r="207" spans="4:18" ht="12.75" customHeight="1">
      <c r="D207" s="341"/>
      <c r="E207" s="209"/>
      <c r="F207" s="209"/>
      <c r="G207" s="392"/>
      <c r="H207" s="392"/>
      <c r="I207" s="209"/>
      <c r="J207" s="209"/>
      <c r="K207" s="209"/>
      <c r="L207" s="209"/>
      <c r="M207" s="209"/>
      <c r="N207" s="209"/>
      <c r="O207" s="209"/>
      <c r="P207" s="394"/>
      <c r="Q207" s="394"/>
      <c r="R207" s="394"/>
    </row>
    <row r="208" spans="4:18" ht="13.5" customHeight="1">
      <c r="D208" s="341"/>
      <c r="E208" s="209"/>
      <c r="F208" s="209"/>
      <c r="G208" s="392"/>
      <c r="H208" s="392"/>
      <c r="I208" s="209"/>
      <c r="J208" s="209"/>
      <c r="K208" s="209"/>
      <c r="L208" s="209"/>
      <c r="M208" s="209"/>
      <c r="N208" s="209"/>
      <c r="O208" s="209"/>
      <c r="P208" s="394"/>
      <c r="Q208" s="394"/>
      <c r="R208" s="394"/>
    </row>
    <row r="209" spans="4:18" ht="12.75" customHeight="1">
      <c r="D209" s="341"/>
      <c r="E209" s="209"/>
      <c r="F209" s="209"/>
      <c r="G209" s="392"/>
      <c r="H209" s="392"/>
      <c r="I209" s="209"/>
      <c r="J209" s="367"/>
      <c r="K209" s="367"/>
      <c r="L209" s="209"/>
      <c r="M209" s="209"/>
      <c r="N209" s="209"/>
      <c r="O209" s="209"/>
      <c r="P209" s="394"/>
      <c r="Q209" s="394"/>
      <c r="R209" s="394"/>
    </row>
    <row r="210" spans="4:18" ht="12.75" customHeight="1">
      <c r="D210" s="341"/>
      <c r="E210" s="209"/>
      <c r="F210" s="209"/>
      <c r="G210" s="392"/>
      <c r="H210" s="392"/>
      <c r="I210" s="367"/>
      <c r="J210" s="367"/>
      <c r="K210" s="367"/>
      <c r="L210" s="367"/>
      <c r="M210" s="367"/>
      <c r="N210" s="367"/>
      <c r="O210" s="359"/>
      <c r="P210" s="394"/>
      <c r="Q210" s="394"/>
      <c r="R210" s="394"/>
    </row>
    <row r="211" spans="4:18" ht="12.75" customHeight="1">
      <c r="D211" s="341"/>
      <c r="E211" s="209"/>
      <c r="F211" s="209"/>
      <c r="G211" s="392"/>
      <c r="H211" s="392"/>
      <c r="I211" s="367"/>
      <c r="J211" s="209"/>
      <c r="K211" s="209"/>
      <c r="L211" s="367"/>
      <c r="M211" s="367"/>
      <c r="N211" s="367"/>
      <c r="O211" s="359"/>
      <c r="P211" s="394"/>
      <c r="Q211" s="394"/>
      <c r="R211" s="394"/>
    </row>
    <row r="212" spans="4:18" ht="12.75" customHeight="1">
      <c r="D212" s="341"/>
      <c r="E212" s="341"/>
      <c r="F212" s="341"/>
      <c r="G212" s="392"/>
      <c r="H212" s="392"/>
      <c r="I212" s="209"/>
      <c r="J212" s="209"/>
      <c r="K212" s="209"/>
      <c r="L212" s="209"/>
      <c r="M212" s="359"/>
      <c r="N212" s="359"/>
      <c r="O212" s="359"/>
      <c r="P212" s="393"/>
      <c r="Q212" s="393"/>
      <c r="R212" s="393"/>
    </row>
    <row r="213" spans="4:18" ht="12.75" customHeight="1">
      <c r="D213" s="341"/>
      <c r="E213" s="209"/>
      <c r="F213" s="209"/>
      <c r="G213" s="345"/>
      <c r="H213" s="345"/>
      <c r="I213" s="209"/>
      <c r="J213" s="209"/>
      <c r="K213" s="209"/>
      <c r="L213" s="209"/>
      <c r="M213" s="209"/>
      <c r="N213" s="209"/>
      <c r="O213" s="341"/>
      <c r="P213" s="393"/>
      <c r="Q213" s="393"/>
      <c r="R213" s="393"/>
    </row>
    <row r="214" spans="4:18" ht="12.75" customHeight="1">
      <c r="D214" s="341"/>
      <c r="E214" s="209"/>
      <c r="F214" s="209"/>
      <c r="G214" s="345"/>
      <c r="H214" s="345"/>
      <c r="I214" s="209"/>
      <c r="J214" s="209"/>
      <c r="K214" s="209"/>
      <c r="L214" s="209"/>
      <c r="M214" s="209"/>
      <c r="N214" s="209"/>
      <c r="O214" s="341"/>
      <c r="P214" s="394"/>
      <c r="Q214" s="394"/>
      <c r="R214" s="394"/>
    </row>
    <row r="215" spans="4:18" ht="12.75" customHeight="1">
      <c r="D215" s="341"/>
      <c r="E215" s="209"/>
      <c r="F215" s="209"/>
      <c r="G215" s="345"/>
      <c r="H215" s="345"/>
      <c r="I215" s="209"/>
      <c r="J215" s="209"/>
      <c r="K215" s="209"/>
      <c r="L215" s="209"/>
      <c r="M215" s="209"/>
      <c r="N215" s="209"/>
      <c r="O215" s="341"/>
      <c r="P215" s="394"/>
      <c r="Q215" s="394"/>
      <c r="R215" s="394"/>
    </row>
    <row r="216" spans="4:18" ht="12.75" customHeight="1">
      <c r="D216" s="341"/>
      <c r="E216" s="209"/>
      <c r="F216" s="209"/>
      <c r="G216" s="345"/>
      <c r="H216" s="345"/>
      <c r="I216" s="209"/>
      <c r="J216" s="209"/>
      <c r="K216" s="209"/>
      <c r="L216" s="209"/>
      <c r="M216" s="209"/>
      <c r="N216" s="209"/>
      <c r="O216" s="341"/>
      <c r="P216" s="394"/>
      <c r="Q216" s="394"/>
      <c r="R216" s="394"/>
    </row>
    <row r="217" spans="4:18" ht="12.75" customHeight="1">
      <c r="D217" s="341"/>
      <c r="E217" s="209"/>
      <c r="F217" s="209"/>
      <c r="G217" s="345"/>
      <c r="H217" s="345"/>
      <c r="I217" s="209"/>
      <c r="J217" s="209"/>
      <c r="K217" s="209"/>
      <c r="L217" s="209"/>
      <c r="M217" s="209"/>
      <c r="N217" s="209"/>
      <c r="O217" s="341"/>
      <c r="P217" s="394"/>
      <c r="Q217" s="394"/>
      <c r="R217" s="394"/>
    </row>
    <row r="218" spans="4:18" ht="12.75" customHeight="1">
      <c r="D218" s="341"/>
      <c r="E218" s="209"/>
      <c r="F218" s="341"/>
      <c r="G218" s="392"/>
      <c r="H218" s="392"/>
      <c r="I218" s="209"/>
      <c r="J218" s="209"/>
      <c r="K218" s="209"/>
      <c r="L218" s="209"/>
      <c r="M218" s="359"/>
      <c r="N218" s="359"/>
      <c r="O218" s="359"/>
      <c r="P218" s="394"/>
      <c r="Q218" s="394"/>
      <c r="R218" s="394"/>
    </row>
    <row r="219" spans="4:18" ht="12.75" customHeight="1">
      <c r="D219" s="341"/>
      <c r="E219" s="209"/>
      <c r="F219" s="341"/>
      <c r="G219" s="392"/>
      <c r="H219" s="392"/>
      <c r="I219" s="209"/>
      <c r="J219" s="209"/>
      <c r="K219" s="209"/>
      <c r="L219" s="209"/>
      <c r="M219" s="359"/>
      <c r="N219" s="359"/>
      <c r="O219" s="359"/>
      <c r="P219" s="394"/>
      <c r="Q219" s="394"/>
      <c r="R219" s="394"/>
    </row>
    <row r="220" spans="4:18" ht="12.75" customHeight="1">
      <c r="D220" s="341"/>
      <c r="E220" s="209"/>
      <c r="F220" s="341"/>
      <c r="G220" s="345"/>
      <c r="H220" s="345"/>
      <c r="I220" s="209"/>
      <c r="J220" s="209"/>
      <c r="K220" s="209"/>
      <c r="L220" s="209"/>
      <c r="M220" s="359"/>
      <c r="N220" s="359"/>
      <c r="O220" s="341"/>
      <c r="P220" s="394"/>
      <c r="Q220" s="394"/>
      <c r="R220" s="394"/>
    </row>
    <row r="221" spans="4:18" ht="12.75" customHeight="1">
      <c r="D221" s="341"/>
      <c r="E221" s="209"/>
      <c r="F221" s="341"/>
      <c r="G221" s="345"/>
      <c r="H221" s="345"/>
      <c r="I221" s="209"/>
      <c r="J221" s="209"/>
      <c r="K221" s="209"/>
      <c r="L221" s="209"/>
      <c r="M221" s="359"/>
      <c r="N221" s="359"/>
      <c r="O221" s="341"/>
      <c r="P221" s="394"/>
      <c r="Q221" s="394"/>
      <c r="R221" s="394"/>
    </row>
    <row r="222" spans="4:18" ht="12.75" customHeight="1">
      <c r="D222" s="341"/>
      <c r="E222" s="209"/>
      <c r="F222" s="341"/>
      <c r="G222" s="345"/>
      <c r="H222" s="345"/>
      <c r="I222" s="209"/>
      <c r="J222" s="209"/>
      <c r="K222" s="209"/>
      <c r="L222" s="209"/>
      <c r="M222" s="359"/>
      <c r="N222" s="359"/>
      <c r="O222" s="341"/>
      <c r="P222" s="394"/>
      <c r="Q222" s="394"/>
      <c r="R222" s="394"/>
    </row>
    <row r="223" spans="4:18" ht="12.75" customHeight="1">
      <c r="D223" s="341"/>
      <c r="E223" s="209"/>
      <c r="F223" s="341"/>
      <c r="G223" s="392"/>
      <c r="H223" s="392"/>
      <c r="I223" s="209"/>
      <c r="J223" s="209"/>
      <c r="K223" s="209"/>
      <c r="L223" s="209"/>
      <c r="M223" s="359"/>
      <c r="N223" s="359"/>
      <c r="O223" s="359"/>
      <c r="P223" s="394"/>
      <c r="Q223" s="394"/>
      <c r="R223" s="394"/>
    </row>
    <row r="224" spans="4:18" ht="12.75" customHeight="1">
      <c r="D224" s="341"/>
      <c r="E224" s="209"/>
      <c r="F224" s="209"/>
      <c r="G224" s="345"/>
      <c r="H224" s="345"/>
      <c r="I224" s="209"/>
      <c r="J224" s="209"/>
      <c r="K224" s="209"/>
      <c r="L224" s="209"/>
      <c r="M224" s="359"/>
      <c r="N224" s="359"/>
      <c r="O224" s="341"/>
      <c r="P224" s="394"/>
      <c r="Q224" s="394"/>
      <c r="R224" s="394"/>
    </row>
    <row r="225" spans="4:18" ht="12.75" customHeight="1">
      <c r="D225" s="341"/>
      <c r="E225" s="209"/>
      <c r="F225" s="209"/>
      <c r="G225" s="345"/>
      <c r="H225" s="345"/>
      <c r="I225" s="209"/>
      <c r="J225" s="209"/>
      <c r="K225" s="209"/>
      <c r="L225" s="209"/>
      <c r="M225" s="359"/>
      <c r="N225" s="359"/>
      <c r="O225" s="341"/>
      <c r="P225" s="393"/>
      <c r="Q225" s="393"/>
      <c r="R225" s="393"/>
    </row>
    <row r="226" spans="4:18" ht="12.75" customHeight="1">
      <c r="D226" s="341"/>
      <c r="E226" s="209"/>
      <c r="F226" s="209"/>
      <c r="G226" s="392"/>
      <c r="H226" s="392"/>
      <c r="I226" s="209"/>
      <c r="J226" s="209"/>
      <c r="K226" s="209"/>
      <c r="L226" s="209"/>
      <c r="M226" s="209"/>
      <c r="N226" s="209"/>
      <c r="O226" s="209"/>
      <c r="P226" s="393"/>
      <c r="Q226" s="393"/>
      <c r="R226" s="393"/>
    </row>
    <row r="227" spans="4:18" ht="27" customHeight="1">
      <c r="D227" s="341"/>
      <c r="E227" s="209"/>
      <c r="F227" s="209"/>
      <c r="G227" s="392"/>
      <c r="H227" s="392"/>
      <c r="I227" s="209"/>
      <c r="J227" s="209"/>
      <c r="K227" s="209"/>
      <c r="L227" s="209"/>
      <c r="M227" s="675"/>
      <c r="N227" s="675"/>
      <c r="O227" s="676"/>
      <c r="P227" s="394"/>
      <c r="Q227" s="394"/>
      <c r="R227" s="394"/>
    </row>
    <row r="228" spans="4:18" ht="13.5" customHeight="1">
      <c r="D228" s="341"/>
      <c r="E228" s="209"/>
      <c r="F228" s="209"/>
      <c r="G228" s="392"/>
      <c r="H228" s="392"/>
      <c r="I228" s="209"/>
      <c r="J228" s="209"/>
      <c r="K228" s="209"/>
      <c r="L228" s="209"/>
      <c r="M228" s="209"/>
      <c r="N228" s="209"/>
      <c r="O228" s="209"/>
      <c r="P228" s="393"/>
      <c r="Q228" s="393"/>
      <c r="R228" s="393"/>
    </row>
    <row r="229" spans="4:18" ht="12.75" customHeight="1">
      <c r="D229" s="341"/>
      <c r="E229" s="209"/>
      <c r="F229" s="209"/>
      <c r="G229" s="392"/>
      <c r="H229" s="392"/>
      <c r="I229" s="209"/>
      <c r="J229" s="209"/>
      <c r="K229" s="209"/>
      <c r="L229" s="209"/>
      <c r="M229" s="209"/>
      <c r="N229" s="209"/>
      <c r="O229" s="209"/>
      <c r="P229" s="394"/>
      <c r="Q229" s="394"/>
      <c r="R229" s="394"/>
    </row>
    <row r="230" spans="4:18" ht="12.75" customHeight="1">
      <c r="D230" s="341"/>
      <c r="E230" s="209"/>
      <c r="F230" s="209"/>
      <c r="G230" s="392"/>
      <c r="H230" s="392"/>
      <c r="I230" s="209"/>
      <c r="J230" s="367"/>
      <c r="K230" s="367"/>
      <c r="L230" s="209"/>
      <c r="M230" s="209"/>
      <c r="N230" s="209"/>
      <c r="O230" s="341"/>
      <c r="P230" s="382"/>
      <c r="Q230" s="382"/>
      <c r="R230" s="382"/>
    </row>
    <row r="231" spans="4:18" ht="12.75" customHeight="1">
      <c r="D231" s="341"/>
      <c r="E231" s="209"/>
      <c r="F231" s="209"/>
      <c r="G231" s="392"/>
      <c r="H231" s="392"/>
      <c r="I231" s="367"/>
      <c r="J231" s="209"/>
      <c r="K231" s="209"/>
      <c r="L231" s="367"/>
      <c r="M231" s="367"/>
      <c r="N231" s="367"/>
      <c r="O231" s="341"/>
      <c r="P231" s="382"/>
      <c r="Q231" s="382"/>
      <c r="R231" s="382"/>
    </row>
    <row r="232" spans="4:18" ht="12.75" customHeight="1">
      <c r="D232" s="341"/>
      <c r="E232" s="341"/>
      <c r="F232" s="341"/>
      <c r="G232" s="392"/>
      <c r="H232" s="392"/>
      <c r="I232" s="209"/>
      <c r="J232" s="209"/>
      <c r="K232" s="209"/>
      <c r="L232" s="209"/>
      <c r="M232" s="359"/>
      <c r="N232" s="359"/>
      <c r="O232" s="359"/>
      <c r="P232" s="382"/>
      <c r="Q232" s="382"/>
      <c r="R232" s="382"/>
    </row>
    <row r="233" spans="4:18" ht="12.75" customHeight="1">
      <c r="D233" s="341"/>
      <c r="E233" s="341"/>
      <c r="F233" s="341"/>
      <c r="G233" s="392"/>
      <c r="H233" s="392"/>
      <c r="I233" s="209"/>
      <c r="J233" s="209"/>
      <c r="K233" s="209"/>
      <c r="L233" s="209"/>
      <c r="M233" s="359"/>
      <c r="N233" s="359"/>
      <c r="O233" s="359"/>
      <c r="P233" s="382"/>
      <c r="Q233" s="382"/>
      <c r="R233" s="382"/>
    </row>
    <row r="234" spans="4:18" ht="12.75" customHeight="1">
      <c r="D234" s="341"/>
      <c r="E234" s="209"/>
      <c r="F234" s="209"/>
      <c r="G234" s="345"/>
      <c r="H234" s="345"/>
      <c r="I234" s="209"/>
      <c r="J234" s="209"/>
      <c r="K234" s="209"/>
      <c r="L234" s="209"/>
      <c r="M234" s="209"/>
      <c r="N234" s="209"/>
      <c r="O234" s="341"/>
      <c r="P234" s="394"/>
      <c r="Q234" s="394"/>
      <c r="R234" s="394"/>
    </row>
    <row r="235" spans="4:18" ht="12.75" customHeight="1">
      <c r="D235" s="341"/>
      <c r="E235" s="209"/>
      <c r="F235" s="209"/>
      <c r="G235" s="345"/>
      <c r="H235" s="345"/>
      <c r="I235" s="209"/>
      <c r="J235" s="209"/>
      <c r="K235" s="209"/>
      <c r="L235" s="209"/>
      <c r="M235" s="209"/>
      <c r="N235" s="209"/>
      <c r="O235" s="341"/>
      <c r="P235" s="394"/>
      <c r="Q235" s="394"/>
      <c r="R235" s="394"/>
    </row>
    <row r="236" spans="4:18" ht="12.75" customHeight="1">
      <c r="D236" s="341"/>
      <c r="E236" s="209"/>
      <c r="F236" s="209"/>
      <c r="G236" s="345"/>
      <c r="H236" s="345"/>
      <c r="I236" s="209"/>
      <c r="J236" s="209"/>
      <c r="K236" s="209"/>
      <c r="L236" s="209"/>
      <c r="M236" s="209"/>
      <c r="N236" s="209"/>
      <c r="O236" s="341"/>
      <c r="P236" s="394"/>
      <c r="Q236" s="394"/>
      <c r="R236" s="394"/>
    </row>
    <row r="237" spans="4:18" ht="12.75" customHeight="1">
      <c r="D237" s="341"/>
      <c r="E237" s="209"/>
      <c r="F237" s="209"/>
      <c r="G237" s="345"/>
      <c r="H237" s="345"/>
      <c r="I237" s="209"/>
      <c r="J237" s="209"/>
      <c r="K237" s="209"/>
      <c r="L237" s="209"/>
      <c r="M237" s="209"/>
      <c r="N237" s="209"/>
      <c r="O237" s="341"/>
      <c r="P237" s="394"/>
      <c r="Q237" s="394"/>
      <c r="R237" s="394"/>
    </row>
    <row r="238" spans="4:18" ht="12.75" customHeight="1">
      <c r="D238" s="341"/>
      <c r="E238" s="209"/>
      <c r="F238" s="209"/>
      <c r="G238" s="345"/>
      <c r="H238" s="345"/>
      <c r="I238" s="209"/>
      <c r="J238" s="209"/>
      <c r="K238" s="209"/>
      <c r="L238" s="209"/>
      <c r="M238" s="209"/>
      <c r="N238" s="209"/>
      <c r="O238" s="341"/>
      <c r="P238" s="394"/>
      <c r="Q238" s="394"/>
      <c r="R238" s="394"/>
    </row>
    <row r="239" spans="4:18" ht="12.75" customHeight="1">
      <c r="D239" s="341"/>
      <c r="E239" s="209"/>
      <c r="F239" s="341"/>
      <c r="G239" s="392"/>
      <c r="H239" s="392"/>
      <c r="I239" s="209"/>
      <c r="J239" s="209"/>
      <c r="K239" s="209"/>
      <c r="L239" s="209"/>
      <c r="M239" s="359"/>
      <c r="N239" s="359"/>
      <c r="O239" s="359"/>
      <c r="P239" s="394"/>
      <c r="Q239" s="394"/>
      <c r="R239" s="394"/>
    </row>
    <row r="240" spans="4:18" ht="12.75" customHeight="1">
      <c r="D240" s="341"/>
      <c r="E240" s="209"/>
      <c r="F240" s="341"/>
      <c r="G240" s="392"/>
      <c r="H240" s="392"/>
      <c r="I240" s="209"/>
      <c r="J240" s="209"/>
      <c r="K240" s="209"/>
      <c r="L240" s="209"/>
      <c r="M240" s="359"/>
      <c r="N240" s="359"/>
      <c r="O240" s="359"/>
      <c r="P240" s="394"/>
      <c r="Q240" s="394"/>
      <c r="R240" s="394"/>
    </row>
    <row r="241" spans="4:18" ht="12.75" customHeight="1">
      <c r="D241" s="341"/>
      <c r="E241" s="209"/>
      <c r="F241" s="341"/>
      <c r="G241" s="345"/>
      <c r="H241" s="345"/>
      <c r="I241" s="209"/>
      <c r="J241" s="209"/>
      <c r="K241" s="209"/>
      <c r="L241" s="209"/>
      <c r="M241" s="359"/>
      <c r="N241" s="359"/>
      <c r="O241" s="341"/>
      <c r="P241" s="394"/>
      <c r="Q241" s="394"/>
      <c r="R241" s="394"/>
    </row>
    <row r="242" spans="4:18" ht="12.75" customHeight="1">
      <c r="D242" s="341"/>
      <c r="E242" s="209"/>
      <c r="F242" s="341"/>
      <c r="G242" s="345"/>
      <c r="H242" s="345"/>
      <c r="I242" s="209"/>
      <c r="J242" s="209"/>
      <c r="K242" s="209"/>
      <c r="L242" s="209"/>
      <c r="M242" s="359"/>
      <c r="N242" s="359"/>
      <c r="O242" s="341"/>
      <c r="P242" s="394"/>
      <c r="Q242" s="394"/>
      <c r="R242" s="394"/>
    </row>
    <row r="243" spans="4:18" ht="12.75" customHeight="1">
      <c r="D243" s="341"/>
      <c r="E243" s="209"/>
      <c r="F243" s="341"/>
      <c r="G243" s="392"/>
      <c r="H243" s="392"/>
      <c r="I243" s="209"/>
      <c r="J243" s="209"/>
      <c r="K243" s="209"/>
      <c r="L243" s="209"/>
      <c r="M243" s="359"/>
      <c r="N243" s="359"/>
      <c r="O243" s="359"/>
      <c r="P243" s="394"/>
      <c r="Q243" s="394"/>
      <c r="R243" s="394"/>
    </row>
    <row r="244" spans="4:18" ht="12.75" customHeight="1">
      <c r="D244" s="341"/>
      <c r="E244" s="209"/>
      <c r="F244" s="209"/>
      <c r="G244" s="345"/>
      <c r="H244" s="345"/>
      <c r="I244" s="209"/>
      <c r="J244" s="209"/>
      <c r="K244" s="209"/>
      <c r="L244" s="209"/>
      <c r="M244" s="359"/>
      <c r="N244" s="359"/>
      <c r="O244" s="341"/>
      <c r="P244" s="394"/>
      <c r="Q244" s="394"/>
      <c r="R244" s="394"/>
    </row>
    <row r="245" spans="4:18" ht="12.75" customHeight="1">
      <c r="D245" s="341"/>
      <c r="E245" s="209"/>
      <c r="F245" s="209"/>
      <c r="G245" s="345"/>
      <c r="H245" s="345"/>
      <c r="I245" s="209"/>
      <c r="J245" s="209"/>
      <c r="K245" s="209"/>
      <c r="L245" s="209"/>
      <c r="M245" s="359"/>
      <c r="N245" s="359"/>
      <c r="O245" s="341"/>
      <c r="P245" s="394"/>
      <c r="Q245" s="394"/>
      <c r="R245" s="394"/>
    </row>
    <row r="246" spans="4:18" ht="12.75" customHeight="1">
      <c r="D246" s="341"/>
      <c r="E246" s="209"/>
      <c r="F246" s="209"/>
      <c r="G246" s="392"/>
      <c r="H246" s="392"/>
      <c r="I246" s="209"/>
      <c r="J246" s="209"/>
      <c r="K246" s="209"/>
      <c r="L246" s="209"/>
      <c r="M246" s="209"/>
      <c r="N246" s="209"/>
      <c r="O246" s="209"/>
      <c r="P246" s="393"/>
      <c r="Q246" s="393"/>
      <c r="R246" s="393"/>
    </row>
    <row r="247" spans="4:18" ht="12.75" customHeight="1">
      <c r="D247" s="341"/>
      <c r="E247" s="209"/>
      <c r="F247" s="209"/>
      <c r="G247" s="392"/>
      <c r="H247" s="392"/>
      <c r="I247" s="209"/>
      <c r="J247" s="341"/>
      <c r="K247" s="341"/>
      <c r="L247" s="341"/>
      <c r="M247" s="209"/>
      <c r="N247" s="209"/>
      <c r="O247" s="341"/>
      <c r="P247" s="394"/>
      <c r="Q247" s="394"/>
      <c r="R247" s="394"/>
    </row>
    <row r="248" spans="4:18" ht="13.5" customHeight="1">
      <c r="D248" s="341"/>
      <c r="E248" s="209"/>
      <c r="F248" s="209"/>
      <c r="G248" s="392"/>
      <c r="H248" s="392"/>
      <c r="I248" s="209"/>
      <c r="J248" s="341"/>
      <c r="K248" s="341"/>
      <c r="L248" s="341"/>
      <c r="M248" s="341"/>
      <c r="N248" s="341"/>
      <c r="O248" s="341"/>
      <c r="P248" s="393"/>
      <c r="Q248" s="393"/>
      <c r="R248" s="393"/>
    </row>
    <row r="249" spans="4:18" ht="12.75" customHeight="1">
      <c r="D249" s="341"/>
      <c r="E249" s="209"/>
      <c r="F249" s="209"/>
      <c r="G249" s="392"/>
      <c r="H249" s="392"/>
      <c r="I249" s="209"/>
      <c r="J249" s="341"/>
      <c r="K249" s="341"/>
      <c r="L249" s="341"/>
      <c r="M249" s="341"/>
      <c r="N249" s="341"/>
      <c r="O249" s="341"/>
      <c r="P249" s="394"/>
      <c r="Q249" s="394"/>
      <c r="R249" s="394"/>
    </row>
    <row r="250" spans="4:18" ht="12.75" customHeight="1">
      <c r="D250" s="341"/>
      <c r="E250" s="209"/>
      <c r="F250" s="209"/>
      <c r="G250" s="392"/>
      <c r="H250" s="392"/>
      <c r="I250" s="209"/>
      <c r="J250" s="209"/>
      <c r="K250" s="209"/>
      <c r="L250" s="209"/>
      <c r="M250" s="209"/>
      <c r="N250" s="209"/>
      <c r="O250" s="209"/>
      <c r="P250" s="393"/>
      <c r="Q250" s="393"/>
      <c r="R250" s="393"/>
    </row>
    <row r="251" spans="4:18" ht="12.75" customHeight="1">
      <c r="D251" s="341"/>
      <c r="E251" s="209"/>
      <c r="F251" s="209"/>
      <c r="G251" s="392"/>
      <c r="H251" s="392"/>
      <c r="I251" s="209"/>
      <c r="J251" s="209"/>
      <c r="K251" s="209"/>
      <c r="L251" s="209"/>
      <c r="M251" s="209"/>
      <c r="N251" s="209"/>
      <c r="O251" s="341"/>
      <c r="P251" s="382"/>
      <c r="Q251" s="382"/>
      <c r="R251" s="382"/>
    </row>
    <row r="252" spans="4:18" ht="12.75" customHeight="1">
      <c r="D252" s="341"/>
      <c r="E252" s="341"/>
      <c r="F252" s="341"/>
      <c r="G252" s="345"/>
      <c r="H252" s="345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</row>
    <row r="253" spans="4:18" ht="12.75" customHeight="1">
      <c r="D253" s="341"/>
      <c r="E253" s="341"/>
      <c r="F253" s="341"/>
      <c r="G253" s="345"/>
      <c r="H253" s="345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</row>
    <row r="254" spans="4:18" ht="12.75" customHeight="1">
      <c r="D254" s="341"/>
      <c r="E254" s="341"/>
      <c r="F254" s="341"/>
      <c r="G254" s="345"/>
      <c r="H254" s="345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</row>
    <row r="255" spans="4:18" ht="12.75" customHeight="1">
      <c r="D255" s="341"/>
      <c r="E255" s="341"/>
      <c r="F255" s="341"/>
      <c r="G255" s="345"/>
      <c r="H255" s="345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</row>
    <row r="256" spans="4:18" ht="12.75" customHeight="1">
      <c r="D256" s="341"/>
      <c r="E256" s="341"/>
      <c r="F256" s="341"/>
      <c r="G256" s="345"/>
      <c r="H256" s="345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</row>
    <row r="257" spans="4:18" ht="12.75" customHeight="1">
      <c r="D257" s="341"/>
      <c r="E257" s="341"/>
      <c r="F257" s="341"/>
      <c r="G257" s="345"/>
      <c r="H257" s="345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</row>
    <row r="258" spans="4:18" ht="12.75" customHeight="1">
      <c r="D258" s="341"/>
      <c r="E258" s="341"/>
      <c r="F258" s="341"/>
      <c r="G258" s="345"/>
      <c r="H258" s="345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</row>
    <row r="259" spans="4:18" ht="12.75" customHeight="1">
      <c r="D259" s="341"/>
      <c r="E259" s="341"/>
      <c r="F259" s="341"/>
      <c r="G259" s="345"/>
      <c r="H259" s="345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</row>
    <row r="260" spans="4:18" ht="12.75" customHeight="1">
      <c r="D260" s="341"/>
      <c r="E260" s="341"/>
      <c r="F260" s="341"/>
      <c r="G260" s="345"/>
      <c r="H260" s="345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</row>
    <row r="261" spans="4:18" ht="12.75" customHeight="1">
      <c r="D261" s="341"/>
      <c r="E261" s="341"/>
      <c r="F261" s="341"/>
      <c r="G261" s="345"/>
      <c r="H261" s="345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</row>
    <row r="262" spans="4:18" ht="13.5" customHeight="1">
      <c r="D262" s="341"/>
      <c r="E262" s="341"/>
      <c r="F262" s="341"/>
      <c r="G262" s="345"/>
      <c r="H262" s="345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</row>
    <row r="263" spans="4:18" ht="12.75" customHeight="1">
      <c r="D263" s="341"/>
      <c r="E263" s="341"/>
      <c r="F263" s="341"/>
      <c r="G263" s="345"/>
      <c r="H263" s="345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</row>
    <row r="264" spans="4:18" ht="12.75" customHeight="1">
      <c r="D264" s="341"/>
      <c r="E264" s="341"/>
      <c r="F264" s="341"/>
      <c r="G264" s="345"/>
      <c r="H264" s="345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</row>
    <row r="265" spans="4:18" ht="12.75" customHeight="1">
      <c r="D265" s="341"/>
      <c r="E265" s="341"/>
      <c r="F265" s="341"/>
      <c r="G265" s="345"/>
      <c r="H265" s="345"/>
      <c r="I265" s="209"/>
      <c r="J265" s="341"/>
      <c r="K265" s="341"/>
      <c r="L265" s="341"/>
      <c r="M265" s="341"/>
      <c r="N265" s="341"/>
      <c r="O265" s="341"/>
      <c r="P265" s="341"/>
      <c r="Q265" s="341"/>
      <c r="R265" s="341"/>
    </row>
    <row r="266" spans="4:18" ht="12.75" customHeight="1">
      <c r="D266" s="341"/>
      <c r="E266" s="341"/>
      <c r="F266" s="341"/>
      <c r="G266" s="345"/>
      <c r="H266" s="345"/>
      <c r="I266" s="341"/>
      <c r="J266" s="341"/>
      <c r="K266" s="341"/>
      <c r="L266" s="341"/>
      <c r="M266" s="341"/>
      <c r="N266" s="341"/>
      <c r="O266" s="341"/>
      <c r="P266" s="354"/>
      <c r="Q266" s="354"/>
      <c r="R266" s="354"/>
    </row>
    <row r="267" spans="4:18" ht="12.75" customHeight="1">
      <c r="D267" s="341"/>
      <c r="E267" s="341"/>
      <c r="F267" s="341"/>
      <c r="G267" s="345"/>
      <c r="H267" s="345"/>
      <c r="I267" s="341"/>
      <c r="J267" s="341"/>
      <c r="K267" s="341"/>
      <c r="L267" s="341"/>
      <c r="M267" s="341"/>
      <c r="N267" s="341"/>
      <c r="O267" s="341"/>
      <c r="P267" s="354"/>
      <c r="Q267" s="354"/>
      <c r="R267" s="354"/>
    </row>
    <row r="268" spans="4:18" ht="12.75" customHeight="1">
      <c r="D268" s="341"/>
      <c r="E268" s="341"/>
      <c r="F268" s="341"/>
      <c r="G268" s="345"/>
      <c r="H268" s="345"/>
      <c r="I268" s="341"/>
      <c r="J268" s="341"/>
      <c r="K268" s="341"/>
      <c r="L268" s="341"/>
      <c r="M268" s="341"/>
      <c r="N268" s="341"/>
      <c r="O268" s="341"/>
      <c r="P268" s="354"/>
      <c r="Q268" s="354"/>
      <c r="R268" s="354"/>
    </row>
    <row r="269" spans="4:18" ht="12.75" customHeight="1">
      <c r="D269" s="341"/>
      <c r="E269" s="341"/>
      <c r="F269" s="341"/>
      <c r="G269" s="345"/>
      <c r="H269" s="345"/>
      <c r="I269" s="341"/>
      <c r="J269" s="341"/>
      <c r="K269" s="341"/>
      <c r="L269" s="341"/>
      <c r="M269" s="341"/>
      <c r="N269" s="341"/>
      <c r="O269" s="341"/>
      <c r="P269" s="354"/>
      <c r="Q269" s="354"/>
      <c r="R269" s="354"/>
    </row>
    <row r="270" spans="4:18" ht="12.75" customHeight="1">
      <c r="D270" s="341"/>
      <c r="E270" s="341"/>
      <c r="F270" s="341"/>
      <c r="G270" s="345"/>
      <c r="H270" s="345"/>
      <c r="I270" s="341"/>
      <c r="J270" s="341"/>
      <c r="K270" s="341"/>
      <c r="L270" s="341"/>
      <c r="M270" s="341"/>
      <c r="N270" s="341"/>
      <c r="O270" s="341"/>
      <c r="P270" s="354"/>
      <c r="Q270" s="354"/>
      <c r="R270" s="354"/>
    </row>
    <row r="271" spans="4:18" ht="12.75" customHeight="1">
      <c r="D271" s="341"/>
      <c r="E271" s="341"/>
      <c r="F271" s="341"/>
      <c r="G271" s="345"/>
      <c r="H271" s="345"/>
      <c r="I271" s="341"/>
      <c r="J271" s="341"/>
      <c r="K271" s="341"/>
      <c r="L271" s="341"/>
      <c r="M271" s="341"/>
      <c r="N271" s="341"/>
      <c r="O271" s="341"/>
      <c r="P271" s="354"/>
      <c r="Q271" s="354"/>
      <c r="R271" s="354"/>
    </row>
    <row r="272" spans="4:18" ht="12.75" customHeight="1">
      <c r="D272" s="341"/>
      <c r="E272" s="341"/>
      <c r="F272" s="341"/>
      <c r="G272" s="345"/>
      <c r="H272" s="345"/>
      <c r="I272" s="341"/>
      <c r="J272" s="341"/>
      <c r="K272" s="341"/>
      <c r="L272" s="341"/>
      <c r="M272" s="341"/>
      <c r="N272" s="341"/>
      <c r="O272" s="341"/>
      <c r="P272" s="354"/>
      <c r="Q272" s="354"/>
      <c r="R272" s="354"/>
    </row>
    <row r="273" spans="4:18" ht="12.75" customHeight="1">
      <c r="D273" s="341"/>
      <c r="E273" s="341"/>
      <c r="F273" s="341"/>
      <c r="G273" s="345"/>
      <c r="H273" s="345"/>
      <c r="I273" s="341"/>
      <c r="J273" s="341"/>
      <c r="K273" s="341"/>
      <c r="L273" s="341"/>
      <c r="M273" s="341"/>
      <c r="N273" s="341"/>
      <c r="O273" s="341"/>
      <c r="P273" s="354"/>
      <c r="Q273" s="354"/>
      <c r="R273" s="354"/>
    </row>
    <row r="274" spans="4:18" ht="12.75" customHeight="1">
      <c r="D274" s="341"/>
      <c r="E274" s="341"/>
      <c r="F274" s="341"/>
      <c r="G274" s="345"/>
      <c r="H274" s="345"/>
      <c r="I274" s="341"/>
      <c r="J274" s="341"/>
      <c r="K274" s="341"/>
      <c r="L274" s="341"/>
      <c r="M274" s="341"/>
      <c r="N274" s="341"/>
      <c r="O274" s="341"/>
      <c r="P274" s="354"/>
      <c r="Q274" s="354"/>
      <c r="R274" s="354"/>
    </row>
    <row r="275" spans="4:18" ht="12.75" customHeight="1">
      <c r="D275" s="341"/>
      <c r="E275" s="341"/>
      <c r="F275" s="341"/>
      <c r="G275" s="345"/>
      <c r="H275" s="345"/>
      <c r="I275" s="341"/>
      <c r="J275" s="341"/>
      <c r="K275" s="341"/>
      <c r="L275" s="341"/>
      <c r="M275" s="341"/>
      <c r="N275" s="341"/>
      <c r="O275" s="341"/>
      <c r="P275" s="364"/>
      <c r="Q275" s="364"/>
      <c r="R275" s="364"/>
    </row>
    <row r="276" spans="4:18" ht="12.75" customHeight="1">
      <c r="D276" s="341"/>
      <c r="E276" s="341"/>
      <c r="F276" s="341"/>
      <c r="G276" s="345"/>
      <c r="H276" s="345"/>
      <c r="I276" s="341"/>
      <c r="J276" s="341"/>
      <c r="K276" s="341"/>
      <c r="L276" s="341"/>
      <c r="M276" s="341"/>
      <c r="N276" s="341"/>
      <c r="O276" s="341"/>
      <c r="P276" s="364"/>
      <c r="Q276" s="364"/>
      <c r="R276" s="364"/>
    </row>
    <row r="277" spans="4:18" ht="13.5" customHeight="1">
      <c r="D277" s="341"/>
      <c r="E277" s="341"/>
      <c r="F277" s="341"/>
      <c r="G277" s="345"/>
      <c r="H277" s="345"/>
      <c r="I277" s="341"/>
      <c r="J277" s="341"/>
      <c r="K277" s="341"/>
      <c r="L277" s="341"/>
      <c r="M277" s="341"/>
      <c r="N277" s="341"/>
      <c r="O277" s="341"/>
      <c r="P277" s="354"/>
      <c r="Q277" s="354"/>
      <c r="R277" s="354"/>
    </row>
    <row r="278" spans="4:18" ht="13.5" customHeight="1">
      <c r="D278" s="341"/>
      <c r="E278" s="341"/>
      <c r="F278" s="341"/>
      <c r="G278" s="345"/>
      <c r="H278" s="345"/>
      <c r="I278" s="341"/>
      <c r="J278" s="341"/>
      <c r="K278" s="341"/>
      <c r="L278" s="341"/>
      <c r="M278" s="341"/>
      <c r="N278" s="341"/>
      <c r="O278" s="341"/>
      <c r="P278" s="354"/>
      <c r="Q278" s="354"/>
      <c r="R278" s="354"/>
    </row>
    <row r="279" spans="4:18" ht="13.5" customHeight="1">
      <c r="D279" s="341"/>
      <c r="E279" s="341"/>
      <c r="F279" s="341"/>
      <c r="G279" s="345"/>
      <c r="H279" s="345"/>
      <c r="I279" s="341"/>
      <c r="J279" s="341"/>
      <c r="K279" s="341"/>
      <c r="L279" s="341"/>
      <c r="M279" s="341"/>
      <c r="N279" s="341"/>
      <c r="O279" s="341"/>
      <c r="P279" s="354"/>
      <c r="Q279" s="354"/>
      <c r="R279" s="354"/>
    </row>
    <row r="280" spans="4:18" ht="13.5" customHeight="1">
      <c r="D280" s="341"/>
      <c r="E280" s="341"/>
      <c r="F280" s="341"/>
      <c r="G280" s="345"/>
      <c r="H280" s="345"/>
      <c r="I280" s="341"/>
      <c r="J280" s="341"/>
      <c r="K280" s="341"/>
      <c r="L280" s="341"/>
      <c r="M280" s="341"/>
      <c r="N280" s="341"/>
      <c r="O280" s="341"/>
      <c r="P280" s="354"/>
      <c r="Q280" s="354"/>
      <c r="R280" s="354"/>
    </row>
    <row r="281" spans="4:18" ht="13.5" customHeight="1">
      <c r="D281" s="341"/>
      <c r="E281" s="341"/>
      <c r="F281" s="341"/>
      <c r="G281" s="345"/>
      <c r="H281" s="345"/>
      <c r="I281" s="341"/>
      <c r="J281" s="341"/>
      <c r="K281" s="341"/>
      <c r="L281" s="341"/>
      <c r="M281" s="341"/>
      <c r="N281" s="341"/>
      <c r="O281" s="341"/>
      <c r="P281" s="354"/>
      <c r="Q281" s="354"/>
      <c r="R281" s="354"/>
    </row>
    <row r="282" spans="4:18" ht="13.5" customHeight="1">
      <c r="D282" s="341"/>
      <c r="E282" s="341"/>
      <c r="F282" s="341"/>
      <c r="G282" s="345"/>
      <c r="H282" s="345"/>
      <c r="I282" s="341"/>
      <c r="J282" s="341"/>
      <c r="K282" s="341"/>
      <c r="L282" s="341"/>
      <c r="M282" s="341"/>
      <c r="N282" s="341"/>
      <c r="O282" s="341"/>
      <c r="P282" s="354"/>
      <c r="Q282" s="354"/>
      <c r="R282" s="354"/>
    </row>
    <row r="283" spans="4:18" ht="13.5" customHeight="1">
      <c r="D283" s="341"/>
      <c r="E283" s="341"/>
      <c r="F283" s="341"/>
      <c r="G283" s="345"/>
      <c r="H283" s="345"/>
      <c r="I283" s="209"/>
      <c r="J283" s="209"/>
      <c r="K283" s="209"/>
      <c r="L283" s="209"/>
      <c r="M283" s="209"/>
      <c r="N283" s="209"/>
      <c r="O283" s="209"/>
      <c r="P283" s="364"/>
      <c r="Q283" s="364"/>
      <c r="R283" s="364"/>
    </row>
  </sheetData>
  <sheetProtection/>
  <mergeCells count="32">
    <mergeCell ref="S4:T4"/>
    <mergeCell ref="R5:T6"/>
    <mergeCell ref="L5:N6"/>
    <mergeCell ref="O5:Q6"/>
    <mergeCell ref="I5:K6"/>
    <mergeCell ref="F5:H6"/>
    <mergeCell ref="E5:E9"/>
    <mergeCell ref="C5:C9"/>
    <mergeCell ref="L1:V1"/>
    <mergeCell ref="D3:V3"/>
    <mergeCell ref="D5:D6"/>
    <mergeCell ref="U6:W6"/>
    <mergeCell ref="D7:D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W7:W8"/>
    <mergeCell ref="M227:O227"/>
    <mergeCell ref="Q7:Q8"/>
    <mergeCell ref="R7:R8"/>
    <mergeCell ref="S7:S8"/>
    <mergeCell ref="T7:T8"/>
    <mergeCell ref="U7:U8"/>
    <mergeCell ref="V7:V8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0" workbookViewId="0" topLeftCell="A1">
      <selection activeCell="A3" sqref="A3:F3"/>
    </sheetView>
  </sheetViews>
  <sheetFormatPr defaultColWidth="8.7109375" defaultRowHeight="12.75" customHeight="1"/>
  <cols>
    <col min="1" max="1" width="42.00390625" style="1" customWidth="1"/>
    <col min="2" max="2" width="0" style="1" hidden="1" customWidth="1"/>
    <col min="3" max="5" width="8.7109375" style="3" customWidth="1"/>
    <col min="6" max="6" width="10.57421875" style="3" customWidth="1"/>
    <col min="7" max="16384" width="8.7109375" style="1" customWidth="1"/>
  </cols>
  <sheetData>
    <row r="1" spans="1:6" ht="12.75" customHeight="1">
      <c r="A1"/>
      <c r="B1" t="s">
        <v>93</v>
      </c>
      <c r="C1" s="72"/>
      <c r="D1" s="72"/>
      <c r="E1" s="72"/>
      <c r="F1" s="72"/>
    </row>
    <row r="2" spans="1:6" ht="12.75" customHeight="1">
      <c r="A2" s="35"/>
      <c r="B2" s="35"/>
      <c r="C2" s="35"/>
      <c r="D2" s="35"/>
      <c r="E2" s="35"/>
      <c r="F2" s="72"/>
    </row>
    <row r="3" spans="1:6" ht="12.75" customHeight="1">
      <c r="A3" s="726" t="s">
        <v>642</v>
      </c>
      <c r="B3" s="726"/>
      <c r="C3" s="726"/>
      <c r="D3" s="726"/>
      <c r="E3" s="726"/>
      <c r="F3" s="726"/>
    </row>
    <row r="4" spans="1:6" ht="12.75" customHeight="1">
      <c r="A4" s="35"/>
      <c r="B4" s="35"/>
      <c r="C4" s="35"/>
      <c r="D4" s="35"/>
      <c r="E4" s="35"/>
      <c r="F4" s="72"/>
    </row>
    <row r="5" spans="1:6" ht="37.5" customHeight="1">
      <c r="A5" s="727" t="s">
        <v>635</v>
      </c>
      <c r="B5" s="728"/>
      <c r="C5" s="728"/>
      <c r="D5" s="728"/>
      <c r="E5" s="728"/>
      <c r="F5" s="728"/>
    </row>
    <row r="6" spans="1:6" ht="12.75" customHeight="1">
      <c r="A6" s="44"/>
      <c r="B6" s="44"/>
      <c r="C6" s="44"/>
      <c r="D6" s="44"/>
      <c r="E6" s="44"/>
      <c r="F6" s="72"/>
    </row>
    <row r="7" spans="1:6" ht="12.75" customHeight="1">
      <c r="A7" s="44"/>
      <c r="B7" s="44"/>
      <c r="C7" s="44"/>
      <c r="D7" s="44"/>
      <c r="E7" s="44"/>
      <c r="F7" s="72"/>
    </row>
    <row r="8" spans="1:6" ht="12.75" customHeight="1" thickBot="1">
      <c r="A8" s="44"/>
      <c r="B8" s="44"/>
      <c r="C8" s="72"/>
      <c r="D8" s="44"/>
      <c r="E8" s="44"/>
      <c r="F8" s="66" t="s">
        <v>31</v>
      </c>
    </row>
    <row r="9" spans="1:6" ht="27.75" customHeight="1">
      <c r="A9" s="731" t="s">
        <v>591</v>
      </c>
      <c r="B9" s="460"/>
      <c r="C9" s="733" t="s">
        <v>595</v>
      </c>
      <c r="D9" s="733"/>
      <c r="E9" s="733"/>
      <c r="F9" s="734" t="s">
        <v>77</v>
      </c>
    </row>
    <row r="10" spans="1:6" ht="22.5" customHeight="1" thickBot="1">
      <c r="A10" s="732"/>
      <c r="B10" s="461"/>
      <c r="C10" s="461">
        <v>2016</v>
      </c>
      <c r="D10" s="461">
        <v>2017</v>
      </c>
      <c r="E10" s="461">
        <v>2018</v>
      </c>
      <c r="F10" s="735"/>
    </row>
    <row r="11" spans="1:6" ht="21.75" customHeight="1" thickBot="1">
      <c r="A11" s="466" t="s">
        <v>594</v>
      </c>
      <c r="B11" s="45"/>
      <c r="C11" s="45">
        <v>602</v>
      </c>
      <c r="D11" s="45">
        <v>0</v>
      </c>
      <c r="E11" s="45">
        <v>0</v>
      </c>
      <c r="F11" s="465">
        <f>SUM(C11:E11)</f>
        <v>602</v>
      </c>
    </row>
    <row r="12" spans="1:14" ht="27.75" customHeight="1" thickBot="1">
      <c r="A12" s="462" t="s">
        <v>94</v>
      </c>
      <c r="B12" s="463"/>
      <c r="C12" s="464">
        <f>C11</f>
        <v>602</v>
      </c>
      <c r="D12" s="464">
        <f>D11</f>
        <v>0</v>
      </c>
      <c r="E12" s="464">
        <f>E11</f>
        <v>0</v>
      </c>
      <c r="F12" s="465">
        <f>F11</f>
        <v>602</v>
      </c>
      <c r="H12" s="2"/>
      <c r="N12" s="31" t="s">
        <v>598</v>
      </c>
    </row>
    <row r="13" spans="1:6" ht="12.75" customHeight="1">
      <c r="A13" s="46"/>
      <c r="B13"/>
      <c r="C13" s="72"/>
      <c r="D13" s="72"/>
      <c r="E13" s="72"/>
      <c r="F13" s="72"/>
    </row>
    <row r="14" spans="1:6" ht="12.75" customHeight="1">
      <c r="A14"/>
      <c r="B14"/>
      <c r="C14" s="72"/>
      <c r="D14" s="72"/>
      <c r="E14" s="72"/>
      <c r="F14" s="72"/>
    </row>
    <row r="15" spans="1:6" ht="12.75" customHeight="1">
      <c r="A15" s="729"/>
      <c r="B15" s="729"/>
      <c r="C15" s="729"/>
      <c r="D15" s="35"/>
      <c r="E15" s="35"/>
      <c r="F15" s="72"/>
    </row>
    <row r="16" spans="1:6" ht="12.75" customHeight="1">
      <c r="A16"/>
      <c r="B16"/>
      <c r="C16" s="72"/>
      <c r="D16" s="72"/>
      <c r="E16" s="72"/>
      <c r="F16" s="72"/>
    </row>
    <row r="17" spans="1:6" ht="12.75" customHeight="1">
      <c r="A17"/>
      <c r="B17"/>
      <c r="C17" s="72"/>
      <c r="D17" s="72"/>
      <c r="E17" s="72"/>
      <c r="F17" s="72"/>
    </row>
    <row r="18" spans="1:6" ht="12.75" customHeight="1">
      <c r="A18"/>
      <c r="B18" s="32">
        <v>1605</v>
      </c>
      <c r="C18" s="458"/>
      <c r="D18" s="458"/>
      <c r="E18" s="458"/>
      <c r="F18" s="72"/>
    </row>
    <row r="19" spans="1:6" ht="12.75" customHeight="1">
      <c r="A19"/>
      <c r="B19" s="32"/>
      <c r="C19" s="458"/>
      <c r="D19" s="458"/>
      <c r="E19" s="458"/>
      <c r="F19" s="72"/>
    </row>
    <row r="20" spans="1:6" ht="12.75" customHeight="1">
      <c r="A20"/>
      <c r="B20"/>
      <c r="C20" s="72"/>
      <c r="D20" s="72"/>
      <c r="E20" s="72"/>
      <c r="F20" s="72"/>
    </row>
    <row r="21" spans="1:6" ht="12.75" customHeight="1">
      <c r="A21" s="61"/>
      <c r="B21"/>
      <c r="C21" s="72"/>
      <c r="D21" s="72"/>
      <c r="E21" s="72"/>
      <c r="F21" s="72"/>
    </row>
    <row r="22" spans="1:6" ht="12.75" customHeight="1">
      <c r="A22"/>
      <c r="B22"/>
      <c r="C22" s="72"/>
      <c r="D22" s="72"/>
      <c r="E22" s="72"/>
      <c r="F22" s="72"/>
    </row>
    <row r="23" spans="1:6" ht="12.75" customHeight="1">
      <c r="A23" s="35"/>
      <c r="B23"/>
      <c r="C23" s="72"/>
      <c r="D23" s="72"/>
      <c r="E23" s="72"/>
      <c r="F23" s="72"/>
    </row>
    <row r="24" spans="1:6" ht="12.75" customHeight="1">
      <c r="A24"/>
      <c r="B24"/>
      <c r="C24" s="72"/>
      <c r="D24" s="72"/>
      <c r="E24" s="72"/>
      <c r="F24" s="72"/>
    </row>
    <row r="25" spans="1:6" ht="12.75" customHeight="1">
      <c r="A25"/>
      <c r="B25"/>
      <c r="C25" s="72"/>
      <c r="D25" s="72"/>
      <c r="E25" s="72"/>
      <c r="F25" s="72"/>
    </row>
    <row r="26" spans="1:6" ht="12.75" customHeight="1">
      <c r="A26"/>
      <c r="B26"/>
      <c r="C26" s="72"/>
      <c r="D26" s="72"/>
      <c r="E26" s="72"/>
      <c r="F26" s="72"/>
    </row>
    <row r="27" spans="1:6" ht="12.75" customHeight="1">
      <c r="A27"/>
      <c r="B27"/>
      <c r="C27" s="72"/>
      <c r="D27" s="72"/>
      <c r="E27" s="72"/>
      <c r="F27" s="72"/>
    </row>
    <row r="28" spans="1:6" ht="12" customHeight="1">
      <c r="A28"/>
      <c r="B28"/>
      <c r="C28" s="72"/>
      <c r="D28" s="72"/>
      <c r="E28" s="72"/>
      <c r="F28" s="72"/>
    </row>
    <row r="29" spans="1:6" ht="12.75" customHeight="1">
      <c r="A29"/>
      <c r="B29"/>
      <c r="C29" s="72"/>
      <c r="D29" s="72"/>
      <c r="E29" s="72"/>
      <c r="F29" s="72"/>
    </row>
    <row r="30" spans="1:6" ht="12.75" customHeight="1">
      <c r="A30" s="730"/>
      <c r="F30" s="459"/>
    </row>
    <row r="31" spans="1:6" ht="12.75" customHeight="1">
      <c r="A31" s="730"/>
      <c r="F31" s="459"/>
    </row>
    <row r="32" ht="12.75" customHeight="1">
      <c r="A32" s="48"/>
    </row>
  </sheetData>
  <sheetProtection selectLockedCells="1" selectUnlockedCells="1"/>
  <mergeCells count="7">
    <mergeCell ref="A3:F3"/>
    <mergeCell ref="A5:F5"/>
    <mergeCell ref="A15:C15"/>
    <mergeCell ref="A30:A31"/>
    <mergeCell ref="A9:A10"/>
    <mergeCell ref="C9:E9"/>
    <mergeCell ref="F9:F10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0"/>
  <sheetViews>
    <sheetView zoomScalePageLayoutView="0" workbookViewId="0" topLeftCell="A1">
      <selection activeCell="H25" sqref="H25"/>
    </sheetView>
  </sheetViews>
  <sheetFormatPr defaultColWidth="9.140625" defaultRowHeight="12.75"/>
  <cols>
    <col min="3" max="3" width="9.140625" style="46" customWidth="1"/>
    <col min="7" max="7" width="18.7109375" style="32" customWidth="1"/>
  </cols>
  <sheetData>
    <row r="1" spans="1:9" ht="12.75">
      <c r="A1" s="35"/>
      <c r="B1" s="35"/>
      <c r="C1" s="35"/>
      <c r="D1" s="35"/>
      <c r="E1" s="35"/>
      <c r="F1" s="35"/>
      <c r="G1" s="35"/>
      <c r="H1" s="35"/>
      <c r="I1" s="35"/>
    </row>
    <row r="2" spans="3:9" ht="12.75">
      <c r="C2" s="740" t="s">
        <v>643</v>
      </c>
      <c r="D2" s="740"/>
      <c r="E2" s="740"/>
      <c r="F2" s="740"/>
      <c r="G2" s="740"/>
      <c r="H2" s="740"/>
      <c r="I2" s="740"/>
    </row>
    <row r="3" spans="1:10" ht="12.75">
      <c r="A3" s="585" t="s">
        <v>592</v>
      </c>
      <c r="B3" s="585"/>
      <c r="C3" s="585"/>
      <c r="D3" s="585"/>
      <c r="E3" s="585"/>
      <c r="F3" s="585"/>
      <c r="G3" s="585"/>
      <c r="H3" s="585"/>
      <c r="I3" s="585"/>
      <c r="J3" s="585"/>
    </row>
    <row r="4" spans="1:10" ht="12.75">
      <c r="A4" s="585"/>
      <c r="B4" s="585"/>
      <c r="C4" s="585"/>
      <c r="D4" s="585"/>
      <c r="E4" s="585"/>
      <c r="F4" s="585"/>
      <c r="G4" s="585"/>
      <c r="H4" s="585"/>
      <c r="I4" s="585"/>
      <c r="J4" s="585"/>
    </row>
    <row r="5" spans="2:10" ht="13.5" thickBot="1">
      <c r="B5" s="35"/>
      <c r="C5" s="35"/>
      <c r="D5" s="35"/>
      <c r="E5" s="35"/>
      <c r="F5" s="35"/>
      <c r="G5" s="35"/>
      <c r="H5" s="35"/>
      <c r="I5" s="35"/>
      <c r="J5" s="35"/>
    </row>
    <row r="6" spans="2:8" ht="24" customHeight="1" thickBot="1" thickTop="1">
      <c r="B6" s="737" t="s">
        <v>228</v>
      </c>
      <c r="C6" s="738"/>
      <c r="D6" s="738"/>
      <c r="E6" s="738"/>
      <c r="F6" s="738"/>
      <c r="G6" s="738"/>
      <c r="H6" s="739"/>
    </row>
    <row r="7" spans="2:8" ht="24" customHeight="1" thickTop="1">
      <c r="B7" s="66"/>
      <c r="C7" s="44"/>
      <c r="D7" s="44"/>
      <c r="E7" s="44"/>
      <c r="F7" s="44"/>
      <c r="G7" s="44"/>
      <c r="H7" s="44"/>
    </row>
    <row r="9" spans="3:7" ht="15">
      <c r="C9" s="477" t="s">
        <v>229</v>
      </c>
      <c r="D9" s="478"/>
      <c r="E9" s="478"/>
      <c r="F9" s="478"/>
      <c r="G9" s="479"/>
    </row>
    <row r="12" spans="3:7" ht="13.5" thickBot="1">
      <c r="C12" s="736" t="s">
        <v>230</v>
      </c>
      <c r="D12" s="736"/>
      <c r="E12" s="736"/>
      <c r="F12" s="736"/>
      <c r="G12" s="736"/>
    </row>
    <row r="13" spans="3:7" ht="13.5" thickTop="1">
      <c r="C13" s="46" t="s">
        <v>585</v>
      </c>
      <c r="G13" s="32">
        <v>1947687</v>
      </c>
    </row>
    <row r="14" spans="3:7" ht="13.5" thickBot="1">
      <c r="C14" s="46" t="s">
        <v>231</v>
      </c>
      <c r="G14" s="169">
        <v>1237434</v>
      </c>
    </row>
    <row r="15" spans="3:7" ht="12.75">
      <c r="C15" s="474" t="s">
        <v>609</v>
      </c>
      <c r="D15" s="475"/>
      <c r="E15" s="475"/>
      <c r="F15" s="475"/>
      <c r="G15" s="476">
        <f>SUM(G13:G14)</f>
        <v>3185121</v>
      </c>
    </row>
    <row r="17" spans="3:7" ht="13.5" thickBot="1">
      <c r="C17" s="736" t="s">
        <v>166</v>
      </c>
      <c r="D17" s="736"/>
      <c r="E17" s="736"/>
      <c r="F17" s="736"/>
      <c r="G17" s="736"/>
    </row>
    <row r="18" ht="13.5" thickTop="1">
      <c r="C18" s="46" t="s">
        <v>232</v>
      </c>
    </row>
    <row r="19" spans="3:7" ht="12.75">
      <c r="C19" s="46" t="s">
        <v>233</v>
      </c>
      <c r="G19" s="32">
        <v>381407</v>
      </c>
    </row>
    <row r="20" spans="3:7" ht="12.75">
      <c r="C20" s="46" t="s">
        <v>234</v>
      </c>
      <c r="G20" s="32">
        <v>51830</v>
      </c>
    </row>
    <row r="21" spans="3:7" ht="12.75">
      <c r="C21" s="46" t="s">
        <v>235</v>
      </c>
      <c r="G21" s="210">
        <v>157360</v>
      </c>
    </row>
    <row r="22" ht="12.75">
      <c r="G22" s="32">
        <f>SUM(G19:G21)</f>
        <v>590597</v>
      </c>
    </row>
    <row r="24" ht="12.75">
      <c r="C24" s="46" t="s">
        <v>236</v>
      </c>
    </row>
    <row r="25" spans="3:7" ht="12.75">
      <c r="C25" s="46" t="s">
        <v>608</v>
      </c>
      <c r="G25" s="32">
        <v>2933437</v>
      </c>
    </row>
    <row r="26" ht="13.5" thickBot="1"/>
    <row r="27" spans="3:7" ht="12.75">
      <c r="C27" s="474" t="s">
        <v>610</v>
      </c>
      <c r="D27" s="475"/>
      <c r="E27" s="475"/>
      <c r="F27" s="475"/>
      <c r="G27" s="476">
        <v>3524034</v>
      </c>
    </row>
    <row r="30" spans="3:7" ht="15.75">
      <c r="C30" s="331" t="s">
        <v>400</v>
      </c>
      <c r="D30" s="332"/>
      <c r="E30" s="332"/>
      <c r="F30" s="332"/>
      <c r="G30" s="333">
        <f>G27+G15</f>
        <v>6709155</v>
      </c>
    </row>
  </sheetData>
  <sheetProtection/>
  <mergeCells count="5">
    <mergeCell ref="C12:G12"/>
    <mergeCell ref="C17:G17"/>
    <mergeCell ref="B6:H6"/>
    <mergeCell ref="C2:I2"/>
    <mergeCell ref="A3:J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L24"/>
  <sheetViews>
    <sheetView zoomScalePageLayoutView="0" workbookViewId="0" topLeftCell="A1">
      <selection activeCell="H11" sqref="H11"/>
    </sheetView>
  </sheetViews>
  <sheetFormatPr defaultColWidth="8.7109375" defaultRowHeight="12.75" customHeight="1"/>
  <cols>
    <col min="1" max="1" width="8.7109375" style="1" customWidth="1"/>
    <col min="2" max="2" width="3.8515625" style="1" customWidth="1"/>
    <col min="3" max="3" width="4.00390625" style="1" customWidth="1"/>
    <col min="4" max="4" width="5.8515625" style="1" customWidth="1"/>
    <col min="5" max="5" width="22.00390625" style="1" customWidth="1"/>
    <col min="6" max="6" width="14.28125" style="1" customWidth="1"/>
    <col min="7" max="7" width="15.28125" style="324" customWidth="1"/>
    <col min="8" max="8" width="14.57421875" style="1" customWidth="1"/>
    <col min="9" max="9" width="13.57421875" style="1" customWidth="1"/>
    <col min="10" max="10" width="14.140625" style="1" customWidth="1"/>
    <col min="11" max="16384" width="8.7109375" style="1" customWidth="1"/>
  </cols>
  <sheetData>
    <row r="3" spans="6:12" ht="12.75" customHeight="1">
      <c r="F3" s="756" t="s">
        <v>644</v>
      </c>
      <c r="G3" s="756"/>
      <c r="H3" s="756"/>
      <c r="I3" s="756"/>
      <c r="J3" s="756"/>
      <c r="K3" s="756"/>
      <c r="L3" s="756"/>
    </row>
    <row r="6" spans="2:10" ht="12.75" customHeight="1">
      <c r="B6" s="607" t="s">
        <v>577</v>
      </c>
      <c r="C6" s="607"/>
      <c r="D6" s="607"/>
      <c r="E6" s="607"/>
      <c r="F6" s="607"/>
      <c r="G6" s="607"/>
      <c r="H6" s="607"/>
      <c r="I6" s="607"/>
      <c r="J6" s="607"/>
    </row>
    <row r="8" spans="2:10" ht="12.75" customHeight="1">
      <c r="B8" s="757"/>
      <c r="C8" s="758"/>
      <c r="D8" s="758"/>
      <c r="E8" s="759"/>
      <c r="F8" s="227" t="s">
        <v>580</v>
      </c>
      <c r="G8" s="321" t="s">
        <v>578</v>
      </c>
      <c r="H8" s="228" t="s">
        <v>579</v>
      </c>
      <c r="I8" s="753" t="s">
        <v>82</v>
      </c>
      <c r="J8" s="755"/>
    </row>
    <row r="9" spans="2:10" ht="12.75" customHeight="1">
      <c r="B9" s="760"/>
      <c r="C9" s="761"/>
      <c r="D9" s="761"/>
      <c r="E9" s="762"/>
      <c r="F9" s="229" t="s">
        <v>83</v>
      </c>
      <c r="G9" s="322" t="s">
        <v>107</v>
      </c>
      <c r="H9" s="230" t="s">
        <v>84</v>
      </c>
      <c r="I9" s="230" t="s">
        <v>85</v>
      </c>
      <c r="J9" s="230" t="s">
        <v>86</v>
      </c>
    </row>
    <row r="10" spans="2:10" ht="12.75" customHeight="1">
      <c r="B10" s="763"/>
      <c r="C10" s="764"/>
      <c r="D10" s="764"/>
      <c r="E10" s="765"/>
      <c r="F10" s="231" t="s">
        <v>87</v>
      </c>
      <c r="G10" s="323" t="s">
        <v>87</v>
      </c>
      <c r="H10" s="231" t="s">
        <v>87</v>
      </c>
      <c r="I10" s="231" t="s">
        <v>87</v>
      </c>
      <c r="J10" s="231" t="s">
        <v>87</v>
      </c>
    </row>
    <row r="11" spans="2:10" ht="12.75" customHeight="1">
      <c r="B11" s="232" t="s">
        <v>181</v>
      </c>
      <c r="C11" s="232"/>
      <c r="D11" s="233"/>
      <c r="E11" s="234"/>
      <c r="F11" s="235">
        <v>14</v>
      </c>
      <c r="G11" s="326">
        <v>-1</v>
      </c>
      <c r="H11" s="235">
        <v>13</v>
      </c>
      <c r="I11" s="235">
        <v>5</v>
      </c>
      <c r="J11" s="235">
        <v>8</v>
      </c>
    </row>
    <row r="12" spans="2:10" ht="24.75" customHeight="1">
      <c r="B12" s="747" t="s">
        <v>238</v>
      </c>
      <c r="C12" s="748"/>
      <c r="D12" s="748"/>
      <c r="E12" s="749"/>
      <c r="F12" s="236">
        <v>31</v>
      </c>
      <c r="G12" s="327">
        <v>-7</v>
      </c>
      <c r="H12" s="236">
        <v>24</v>
      </c>
      <c r="I12" s="236"/>
      <c r="J12" s="236">
        <v>24</v>
      </c>
    </row>
    <row r="13" spans="2:10" ht="20.25" customHeight="1">
      <c r="B13" s="750" t="s">
        <v>88</v>
      </c>
      <c r="C13" s="751"/>
      <c r="D13" s="751"/>
      <c r="E13" s="752"/>
      <c r="F13" s="237"/>
      <c r="G13" s="328"/>
      <c r="H13" s="238"/>
      <c r="I13" s="237"/>
      <c r="J13" s="237"/>
    </row>
    <row r="14" spans="2:10" ht="12.75" customHeight="1">
      <c r="B14" s="741" t="s">
        <v>187</v>
      </c>
      <c r="C14" s="742"/>
      <c r="D14" s="742"/>
      <c r="E14" s="743"/>
      <c r="F14" s="239">
        <v>11</v>
      </c>
      <c r="G14" s="326"/>
      <c r="H14" s="239">
        <v>11</v>
      </c>
      <c r="I14" s="239">
        <v>11</v>
      </c>
      <c r="J14" s="239"/>
    </row>
    <row r="15" spans="2:10" ht="12.75" customHeight="1">
      <c r="B15" s="753" t="s">
        <v>185</v>
      </c>
      <c r="C15" s="754"/>
      <c r="D15" s="754"/>
      <c r="E15" s="755"/>
      <c r="F15" s="239">
        <v>3</v>
      </c>
      <c r="G15" s="326"/>
      <c r="H15" s="239">
        <v>3</v>
      </c>
      <c r="I15" s="239">
        <v>3</v>
      </c>
      <c r="J15" s="239"/>
    </row>
    <row r="16" spans="2:10" ht="12.75" customHeight="1">
      <c r="B16" s="753" t="s">
        <v>180</v>
      </c>
      <c r="C16" s="754"/>
      <c r="D16" s="754"/>
      <c r="E16" s="755"/>
      <c r="F16" s="239">
        <v>10</v>
      </c>
      <c r="G16" s="326">
        <v>1</v>
      </c>
      <c r="H16" s="239">
        <v>11</v>
      </c>
      <c r="I16" s="239">
        <v>4</v>
      </c>
      <c r="J16" s="239">
        <v>7</v>
      </c>
    </row>
    <row r="17" spans="2:10" ht="12.75" customHeight="1">
      <c r="B17" s="741" t="s">
        <v>183</v>
      </c>
      <c r="C17" s="742"/>
      <c r="D17" s="742"/>
      <c r="E17" s="743"/>
      <c r="F17" s="240">
        <v>20</v>
      </c>
      <c r="G17" s="329"/>
      <c r="H17" s="242">
        <v>20</v>
      </c>
      <c r="I17" s="241">
        <v>15</v>
      </c>
      <c r="J17" s="241">
        <v>5</v>
      </c>
    </row>
    <row r="18" spans="2:10" ht="12.75" customHeight="1">
      <c r="B18" s="744" t="s">
        <v>77</v>
      </c>
      <c r="C18" s="745"/>
      <c r="D18" s="745"/>
      <c r="E18" s="746"/>
      <c r="F18" s="243">
        <f>SUM(F11:F17)</f>
        <v>89</v>
      </c>
      <c r="G18" s="330">
        <f>SUM(G11:G17)</f>
        <v>-7</v>
      </c>
      <c r="H18" s="243">
        <f>SUM(H11:H17)</f>
        <v>82</v>
      </c>
      <c r="I18" s="243">
        <f>SUM(I11:I17)</f>
        <v>38</v>
      </c>
      <c r="J18" s="467">
        <f>SUM(J11:J17)</f>
        <v>44</v>
      </c>
    </row>
    <row r="19" spans="2:3" ht="12.75" customHeight="1">
      <c r="B19" s="9"/>
      <c r="C19" s="9"/>
    </row>
    <row r="20" spans="2:3" ht="12.75" customHeight="1">
      <c r="B20" s="9"/>
      <c r="C20" s="9"/>
    </row>
    <row r="21" spans="2:10" ht="12.75" customHeight="1">
      <c r="B21" s="9"/>
      <c r="C21" s="9"/>
      <c r="E21" s="8"/>
      <c r="F21" s="8"/>
      <c r="G21" s="325"/>
      <c r="H21" s="8"/>
      <c r="I21" s="8"/>
      <c r="J21" s="8"/>
    </row>
    <row r="22" spans="2:10" ht="12.75" customHeight="1">
      <c r="B22" s="9"/>
      <c r="C22" s="9"/>
      <c r="E22" s="8"/>
      <c r="F22" s="8"/>
      <c r="G22" s="325"/>
      <c r="H22" s="8"/>
      <c r="I22" s="8"/>
      <c r="J22" s="8"/>
    </row>
    <row r="23" spans="5:10" ht="12.75" customHeight="1">
      <c r="E23" s="8"/>
      <c r="F23" s="8"/>
      <c r="G23" s="325"/>
      <c r="H23" s="8"/>
      <c r="I23" s="8"/>
      <c r="J23" s="8"/>
    </row>
    <row r="24" spans="5:10" ht="12.75" customHeight="1">
      <c r="E24" s="8"/>
      <c r="F24" s="8"/>
      <c r="G24" s="325"/>
      <c r="H24" s="8"/>
      <c r="I24" s="8"/>
      <c r="J24" s="8"/>
    </row>
  </sheetData>
  <sheetProtection selectLockedCells="1" selectUnlockedCells="1"/>
  <mergeCells count="11">
    <mergeCell ref="F3:L3"/>
    <mergeCell ref="B8:E10"/>
    <mergeCell ref="I8:J8"/>
    <mergeCell ref="B6:J6"/>
    <mergeCell ref="B16:E16"/>
    <mergeCell ref="B17:E17"/>
    <mergeCell ref="B18:E18"/>
    <mergeCell ref="B12:E12"/>
    <mergeCell ref="B13:E13"/>
    <mergeCell ref="B14:E14"/>
    <mergeCell ref="B15:E15"/>
  </mergeCells>
  <printOptions/>
  <pageMargins left="0.4724409448818898" right="0.1968503937007874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2018-05-18T12:58:55Z</cp:lastPrinted>
  <dcterms:created xsi:type="dcterms:W3CDTF">2012-01-11T09:53:43Z</dcterms:created>
  <dcterms:modified xsi:type="dcterms:W3CDTF">2018-05-18T12:59:12Z</dcterms:modified>
  <cp:category/>
  <cp:version/>
  <cp:contentType/>
  <cp:contentStatus/>
</cp:coreProperties>
</file>