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5" yWindow="4935" windowWidth="20730" windowHeight="5190" tabRatio="729" activeTab="6"/>
  </bookViews>
  <sheets>
    <sheet name="ivóvíz hálózat" sheetId="1" r:id="rId1"/>
    <sheet name="vízműtelep-kutak" sheetId="4" r:id="rId2"/>
    <sheet name="tolózár eszközleltár" sheetId="2" r:id="rId3"/>
    <sheet name="tűzcsap eszközleltár" sheetId="3" r:id="rId4"/>
    <sheet name="közkifolyó eszközleltár" sheetId="5" r:id="rId5"/>
    <sheet name="Földterületek" sheetId="7" r:id="rId6"/>
    <sheet name="anyagösszesítő" sheetId="6" r:id="rId7"/>
  </sheets>
  <definedNames>
    <definedName name="_xlnm._FilterDatabase" localSheetId="0" hidden="1">'ivóvíz hálózat'!$O$1:$O$72</definedName>
  </definedNames>
  <calcPr calcId="145621"/>
</workbook>
</file>

<file path=xl/calcChain.xml><?xml version="1.0" encoding="utf-8"?>
<calcChain xmlns="http://schemas.openxmlformats.org/spreadsheetml/2006/main">
  <c r="G3" i="7"/>
  <c r="C15" i="6"/>
  <c r="E51" i="3"/>
  <c r="F51"/>
  <c r="G4" i="7"/>
  <c r="E4"/>
  <c r="P22" i="4"/>
  <c r="P21"/>
  <c r="P20"/>
  <c r="P19"/>
  <c r="P18"/>
  <c r="P17"/>
  <c r="M5"/>
  <c r="M15"/>
  <c r="O23"/>
  <c r="M17"/>
  <c r="M18"/>
  <c r="M19"/>
  <c r="M20"/>
  <c r="M21"/>
  <c r="M22"/>
  <c r="M23"/>
  <c r="M24"/>
  <c r="M25"/>
  <c r="M16"/>
  <c r="P23"/>
  <c r="R23"/>
  <c r="Q23"/>
  <c r="S23"/>
  <c r="P14"/>
  <c r="P31"/>
  <c r="R30"/>
  <c r="Q30"/>
  <c r="S30"/>
  <c r="O30"/>
  <c r="M30"/>
  <c r="R29"/>
  <c r="R31"/>
  <c r="Q29"/>
  <c r="Q31"/>
  <c r="O29"/>
  <c r="M29"/>
  <c r="R27"/>
  <c r="Q27"/>
  <c r="S27"/>
  <c r="O27"/>
  <c r="M27"/>
  <c r="R26"/>
  <c r="Q26"/>
  <c r="S26"/>
  <c r="O26"/>
  <c r="M26"/>
  <c r="R25"/>
  <c r="Q25"/>
  <c r="S25"/>
  <c r="O25"/>
  <c r="R24"/>
  <c r="Q24"/>
  <c r="S24"/>
  <c r="O24"/>
  <c r="Q22"/>
  <c r="S22"/>
  <c r="O22"/>
  <c r="R21"/>
  <c r="O21"/>
  <c r="Q20"/>
  <c r="S20"/>
  <c r="O20"/>
  <c r="R19"/>
  <c r="O19"/>
  <c r="Q18"/>
  <c r="S18"/>
  <c r="O18"/>
  <c r="Q17"/>
  <c r="S17"/>
  <c r="O17"/>
  <c r="R16"/>
  <c r="Q16"/>
  <c r="S16"/>
  <c r="O16"/>
  <c r="R15"/>
  <c r="Q15"/>
  <c r="O15"/>
  <c r="R13"/>
  <c r="Q13"/>
  <c r="S13"/>
  <c r="O13"/>
  <c r="M13"/>
  <c r="R12"/>
  <c r="Q12"/>
  <c r="S12"/>
  <c r="O12"/>
  <c r="M12"/>
  <c r="R11"/>
  <c r="Q11"/>
  <c r="S11"/>
  <c r="O11"/>
  <c r="M11"/>
  <c r="R10"/>
  <c r="Q10"/>
  <c r="S10"/>
  <c r="O10"/>
  <c r="M10"/>
  <c r="R9"/>
  <c r="M9"/>
  <c r="N9"/>
  <c r="Q9"/>
  <c r="S9"/>
  <c r="R8"/>
  <c r="Q8"/>
  <c r="S8"/>
  <c r="O8"/>
  <c r="M8"/>
  <c r="R7"/>
  <c r="M7"/>
  <c r="N7"/>
  <c r="O7"/>
  <c r="R6"/>
  <c r="Q6"/>
  <c r="S6"/>
  <c r="O6"/>
  <c r="M6"/>
  <c r="R5"/>
  <c r="R14"/>
  <c r="N5"/>
  <c r="I72" i="1"/>
  <c r="U6"/>
  <c r="Q6"/>
  <c r="R6"/>
  <c r="S6"/>
  <c r="U7"/>
  <c r="W7"/>
  <c r="U8"/>
  <c r="W8"/>
  <c r="U9"/>
  <c r="W9"/>
  <c r="U10"/>
  <c r="W10"/>
  <c r="U11"/>
  <c r="W11"/>
  <c r="U12"/>
  <c r="W12"/>
  <c r="U13"/>
  <c r="W13"/>
  <c r="U14"/>
  <c r="W14"/>
  <c r="U15"/>
  <c r="W15"/>
  <c r="U16"/>
  <c r="W16"/>
  <c r="U17"/>
  <c r="W17"/>
  <c r="U18"/>
  <c r="W18"/>
  <c r="U19"/>
  <c r="W19"/>
  <c r="U20"/>
  <c r="W20"/>
  <c r="U21"/>
  <c r="W21"/>
  <c r="U22"/>
  <c r="W22"/>
  <c r="U23"/>
  <c r="W23"/>
  <c r="U24"/>
  <c r="W24"/>
  <c r="U25"/>
  <c r="W25"/>
  <c r="U26"/>
  <c r="W26"/>
  <c r="U27"/>
  <c r="W27"/>
  <c r="U28"/>
  <c r="W28"/>
  <c r="U29"/>
  <c r="W29"/>
  <c r="U30"/>
  <c r="W30"/>
  <c r="U31"/>
  <c r="W31"/>
  <c r="U32"/>
  <c r="W32"/>
  <c r="U33"/>
  <c r="W33"/>
  <c r="U34"/>
  <c r="W34"/>
  <c r="U35"/>
  <c r="W35"/>
  <c r="U36"/>
  <c r="W36"/>
  <c r="U37"/>
  <c r="W37"/>
  <c r="U38"/>
  <c r="W38"/>
  <c r="U39"/>
  <c r="W39"/>
  <c r="U40"/>
  <c r="W40"/>
  <c r="U41"/>
  <c r="W41"/>
  <c r="U42"/>
  <c r="W42"/>
  <c r="U43"/>
  <c r="W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W71"/>
  <c r="Q7"/>
  <c r="R7"/>
  <c r="S7"/>
  <c r="Q8"/>
  <c r="R8"/>
  <c r="Q9"/>
  <c r="R9"/>
  <c r="S9"/>
  <c r="Q10"/>
  <c r="R10"/>
  <c r="Q11"/>
  <c r="R11"/>
  <c r="S11"/>
  <c r="Q12"/>
  <c r="R12"/>
  <c r="Q13"/>
  <c r="R13"/>
  <c r="S13"/>
  <c r="Q14"/>
  <c r="R14"/>
  <c r="Q15"/>
  <c r="R15"/>
  <c r="Q16"/>
  <c r="R16"/>
  <c r="S16"/>
  <c r="Q17"/>
  <c r="R17"/>
  <c r="Q18"/>
  <c r="R18"/>
  <c r="S18"/>
  <c r="Q19"/>
  <c r="R19"/>
  <c r="Q20"/>
  <c r="R20"/>
  <c r="S20"/>
  <c r="Q21"/>
  <c r="R21"/>
  <c r="Q22"/>
  <c r="R22"/>
  <c r="S22"/>
  <c r="Q23"/>
  <c r="R23"/>
  <c r="Q24"/>
  <c r="R24"/>
  <c r="S24"/>
  <c r="Q25"/>
  <c r="R25"/>
  <c r="Q26"/>
  <c r="R26"/>
  <c r="S26"/>
  <c r="Q27"/>
  <c r="R27"/>
  <c r="Q28"/>
  <c r="R28"/>
  <c r="S28"/>
  <c r="Q29"/>
  <c r="R29"/>
  <c r="Q30"/>
  <c r="R30"/>
  <c r="S30"/>
  <c r="Q31"/>
  <c r="R31"/>
  <c r="Q32"/>
  <c r="R32"/>
  <c r="S32"/>
  <c r="Q33"/>
  <c r="R33"/>
  <c r="Q34"/>
  <c r="R34"/>
  <c r="Q35"/>
  <c r="R35"/>
  <c r="S35"/>
  <c r="Q36"/>
  <c r="R36"/>
  <c r="Q37"/>
  <c r="R37"/>
  <c r="S37"/>
  <c r="Q38"/>
  <c r="R38"/>
  <c r="Q39"/>
  <c r="R39"/>
  <c r="S39"/>
  <c r="Q40"/>
  <c r="R40"/>
  <c r="Q41"/>
  <c r="R41"/>
  <c r="S41"/>
  <c r="Q42"/>
  <c r="R42"/>
  <c r="Q43"/>
  <c r="R43"/>
  <c r="S43"/>
  <c r="Q44"/>
  <c r="R44"/>
  <c r="Q45"/>
  <c r="R45"/>
  <c r="S45"/>
  <c r="Q46"/>
  <c r="R46"/>
  <c r="Q47"/>
  <c r="R47"/>
  <c r="S47"/>
  <c r="Q48"/>
  <c r="R48"/>
  <c r="Q49"/>
  <c r="R49"/>
  <c r="S49"/>
  <c r="Q50"/>
  <c r="R50"/>
  <c r="Q51"/>
  <c r="R51"/>
  <c r="S51"/>
  <c r="Q52"/>
  <c r="R52"/>
  <c r="S52"/>
  <c r="Q53"/>
  <c r="R53"/>
  <c r="S53"/>
  <c r="Q54"/>
  <c r="R54"/>
  <c r="Q55"/>
  <c r="R55"/>
  <c r="S55"/>
  <c r="Q56"/>
  <c r="R56"/>
  <c r="Q57"/>
  <c r="R57"/>
  <c r="S57"/>
  <c r="Q58"/>
  <c r="R58"/>
  <c r="Q59"/>
  <c r="R59"/>
  <c r="S59"/>
  <c r="Q60"/>
  <c r="R60"/>
  <c r="Q61"/>
  <c r="R61"/>
  <c r="S61"/>
  <c r="Q62"/>
  <c r="R62"/>
  <c r="Q63"/>
  <c r="R63"/>
  <c r="S63"/>
  <c r="Q64"/>
  <c r="R64"/>
  <c r="Q65"/>
  <c r="R65"/>
  <c r="S65"/>
  <c r="Q66"/>
  <c r="R66"/>
  <c r="Q67"/>
  <c r="R67"/>
  <c r="S67"/>
  <c r="Q68"/>
  <c r="R68"/>
  <c r="Q69"/>
  <c r="R69"/>
  <c r="S69"/>
  <c r="Q70"/>
  <c r="R70"/>
  <c r="Q71"/>
  <c r="R71"/>
  <c r="S71"/>
  <c r="V70"/>
  <c r="X70"/>
  <c r="W70"/>
  <c r="V68"/>
  <c r="X68"/>
  <c r="W68"/>
  <c r="V66"/>
  <c r="X66"/>
  <c r="W66"/>
  <c r="V64"/>
  <c r="X64"/>
  <c r="W64"/>
  <c r="V62"/>
  <c r="X62"/>
  <c r="W62"/>
  <c r="V60"/>
  <c r="X60"/>
  <c r="W60"/>
  <c r="V58"/>
  <c r="X58"/>
  <c r="W58"/>
  <c r="V56"/>
  <c r="X56"/>
  <c r="W56"/>
  <c r="V54"/>
  <c r="X54"/>
  <c r="W54"/>
  <c r="V52"/>
  <c r="X52"/>
  <c r="W52"/>
  <c r="V50"/>
  <c r="X50"/>
  <c r="W50"/>
  <c r="V48"/>
  <c r="X48"/>
  <c r="W48"/>
  <c r="V71"/>
  <c r="X71"/>
  <c r="V69"/>
  <c r="X69"/>
  <c r="W69"/>
  <c r="V67"/>
  <c r="X67"/>
  <c r="W67"/>
  <c r="V65"/>
  <c r="X65"/>
  <c r="W65"/>
  <c r="V63"/>
  <c r="X63"/>
  <c r="W63"/>
  <c r="V61"/>
  <c r="X61"/>
  <c r="W61"/>
  <c r="V59"/>
  <c r="X59"/>
  <c r="W59"/>
  <c r="V57"/>
  <c r="X57"/>
  <c r="W57"/>
  <c r="V55"/>
  <c r="X55"/>
  <c r="W55"/>
  <c r="V53"/>
  <c r="X53"/>
  <c r="W53"/>
  <c r="V51"/>
  <c r="X51"/>
  <c r="W51"/>
  <c r="V49"/>
  <c r="X49"/>
  <c r="W49"/>
  <c r="V6"/>
  <c r="X6"/>
  <c r="U72"/>
  <c r="O5" i="4"/>
  <c r="Q5"/>
  <c r="Q19"/>
  <c r="S19"/>
  <c r="Q21"/>
  <c r="S21"/>
  <c r="Q7"/>
  <c r="S7"/>
  <c r="O9"/>
  <c r="R18"/>
  <c r="S15"/>
  <c r="P28"/>
  <c r="R17"/>
  <c r="R20"/>
  <c r="R22"/>
  <c r="S29"/>
  <c r="S31"/>
  <c r="P32"/>
  <c r="V47" i="1"/>
  <c r="X47"/>
  <c r="V46"/>
  <c r="X46"/>
  <c r="V45"/>
  <c r="X45"/>
  <c r="V44"/>
  <c r="X44"/>
  <c r="V43"/>
  <c r="X43"/>
  <c r="V42"/>
  <c r="X42"/>
  <c r="V41"/>
  <c r="X41"/>
  <c r="V40"/>
  <c r="X40"/>
  <c r="V39"/>
  <c r="X39"/>
  <c r="V38"/>
  <c r="X38"/>
  <c r="V37"/>
  <c r="X37"/>
  <c r="V36"/>
  <c r="X36"/>
  <c r="V35"/>
  <c r="X35"/>
  <c r="V34"/>
  <c r="V33"/>
  <c r="X33"/>
  <c r="V32"/>
  <c r="X32"/>
  <c r="V31"/>
  <c r="X31"/>
  <c r="V30"/>
  <c r="X30"/>
  <c r="V29"/>
  <c r="X29"/>
  <c r="V28"/>
  <c r="X28"/>
  <c r="V27"/>
  <c r="X27"/>
  <c r="V26"/>
  <c r="X26"/>
  <c r="V25"/>
  <c r="X25"/>
  <c r="V24"/>
  <c r="X24"/>
  <c r="V23"/>
  <c r="X23"/>
  <c r="V22"/>
  <c r="X22"/>
  <c r="V21"/>
  <c r="X21"/>
  <c r="V20"/>
  <c r="X20"/>
  <c r="V19"/>
  <c r="X19"/>
  <c r="V18"/>
  <c r="X18"/>
  <c r="V17"/>
  <c r="X17"/>
  <c r="V16"/>
  <c r="X16"/>
  <c r="V15"/>
  <c r="X15"/>
  <c r="V14"/>
  <c r="X14"/>
  <c r="V13"/>
  <c r="X13"/>
  <c r="V12"/>
  <c r="X12"/>
  <c r="V11"/>
  <c r="X11"/>
  <c r="V10"/>
  <c r="X10"/>
  <c r="V9"/>
  <c r="X9"/>
  <c r="V8"/>
  <c r="X8"/>
  <c r="V7"/>
  <c r="X7"/>
  <c r="W47"/>
  <c r="W46"/>
  <c r="W45"/>
  <c r="W44"/>
  <c r="W6"/>
  <c r="S64"/>
  <c r="S60"/>
  <c r="S56"/>
  <c r="S70"/>
  <c r="S68"/>
  <c r="S66"/>
  <c r="S62"/>
  <c r="S58"/>
  <c r="S54"/>
  <c r="S50"/>
  <c r="S46"/>
  <c r="S42"/>
  <c r="S38"/>
  <c r="S34"/>
  <c r="S31"/>
  <c r="S27"/>
  <c r="S23"/>
  <c r="S19"/>
  <c r="S15"/>
  <c r="S12"/>
  <c r="S8"/>
  <c r="S48"/>
  <c r="S44"/>
  <c r="S40"/>
  <c r="S36"/>
  <c r="S33"/>
  <c r="S29"/>
  <c r="S25"/>
  <c r="S21"/>
  <c r="S17"/>
  <c r="S14"/>
  <c r="S10"/>
  <c r="S28" i="4"/>
  <c r="S32"/>
  <c r="W72" i="1"/>
  <c r="Q28" i="4"/>
  <c r="S5"/>
  <c r="S14"/>
  <c r="Q14"/>
  <c r="R28"/>
  <c r="R32"/>
  <c r="X34" i="1"/>
  <c r="X72"/>
  <c r="V72"/>
  <c r="Q32" i="4"/>
</calcChain>
</file>

<file path=xl/sharedStrings.xml><?xml version="1.0" encoding="utf-8"?>
<sst xmlns="http://schemas.openxmlformats.org/spreadsheetml/2006/main" count="1070" uniqueCount="552">
  <si>
    <t>Obijektum azonosítása</t>
  </si>
  <si>
    <t>Műszaki jellemzők</t>
  </si>
  <si>
    <t>Állapotjellemzők</t>
  </si>
  <si>
    <t>Gazdasági jellemzők</t>
  </si>
  <si>
    <t>Viziközmű obijektum azonosító</t>
  </si>
  <si>
    <t>Település</t>
  </si>
  <si>
    <t>Utca</t>
  </si>
  <si>
    <t>Megnevezés</t>
  </si>
  <si>
    <t>Ágazat</t>
  </si>
  <si>
    <t>Névleges átmérő</t>
  </si>
  <si>
    <t>Hossz</t>
  </si>
  <si>
    <t xml:space="preserve">Víztelenítési korrekció                       </t>
  </si>
  <si>
    <t>Úthelyreál-lítási korrekció</t>
  </si>
  <si>
    <t>Fektetési mélység-korrekció</t>
  </si>
  <si>
    <t>Talajminő-ségi korrekció</t>
  </si>
  <si>
    <t>Üzembe helyezés éve</t>
  </si>
  <si>
    <t>Várható élettartam</t>
  </si>
  <si>
    <t>Állagmu-tató</t>
  </si>
  <si>
    <t>Korrigált állagmu-tató</t>
  </si>
  <si>
    <t>Hátralévő élettartam</t>
  </si>
  <si>
    <t>Fajlagos költség</t>
  </si>
  <si>
    <t>Vagyonérték</t>
  </si>
  <si>
    <t>Écs 1</t>
  </si>
  <si>
    <t>Écs 2</t>
  </si>
  <si>
    <t>nyíltvizes</t>
  </si>
  <si>
    <t>vákuumos</t>
  </si>
  <si>
    <t>gerinc</t>
  </si>
  <si>
    <t>ivóvíz</t>
  </si>
  <si>
    <t>KMPVC</t>
  </si>
  <si>
    <t>AC</t>
  </si>
  <si>
    <t>PVC</t>
  </si>
  <si>
    <t>KPE</t>
  </si>
  <si>
    <t>Újraelőállítási, vagy helyette-sítési érték</t>
  </si>
  <si>
    <t>Csőanyag megneve-zése</t>
  </si>
  <si>
    <r>
      <t xml:space="preserve">Piac u. </t>
    </r>
    <r>
      <rPr>
        <sz val="10"/>
        <rFont val="Calibri"/>
        <family val="2"/>
        <charset val="238"/>
      </rPr>
      <t>Vízmű kitáp vezeték - Napos u.</t>
    </r>
  </si>
  <si>
    <r>
      <t xml:space="preserve">Piac u. </t>
    </r>
    <r>
      <rPr>
        <sz val="10"/>
        <rFont val="Calibri"/>
        <family val="2"/>
        <charset val="238"/>
      </rPr>
      <t>Napos u. - Dorozsmai u.</t>
    </r>
  </si>
  <si>
    <r>
      <t xml:space="preserve">Piac u. </t>
    </r>
    <r>
      <rPr>
        <sz val="10"/>
        <rFont val="Calibri"/>
        <family val="2"/>
        <charset val="238"/>
      </rPr>
      <t>Napos u. Dorozsmai u.</t>
    </r>
  </si>
  <si>
    <r>
      <t xml:space="preserve">Vásártér u. </t>
    </r>
    <r>
      <rPr>
        <sz val="10"/>
        <rFont val="Calibri"/>
        <family val="2"/>
        <charset val="238"/>
      </rPr>
      <t>Piac u. - Vásártér u. 8-ig</t>
    </r>
  </si>
  <si>
    <r>
      <t xml:space="preserve">Vásártér u. </t>
    </r>
    <r>
      <rPr>
        <sz val="10"/>
        <rFont val="Calibri"/>
        <family val="2"/>
        <charset val="238"/>
      </rPr>
      <t>Vásártér u. 8. - végig</t>
    </r>
  </si>
  <si>
    <r>
      <t xml:space="preserve">Dorozsmai út páratlan o. </t>
    </r>
    <r>
      <rPr>
        <sz val="10"/>
        <rFont val="Calibri"/>
        <family val="2"/>
        <charset val="238"/>
      </rPr>
      <t xml:space="preserve"> Piac u. - Petőfi u.</t>
    </r>
  </si>
  <si>
    <r>
      <t xml:space="preserve">Dorozsmai út alatti átvezetés </t>
    </r>
    <r>
      <rPr>
        <sz val="10"/>
        <rFont val="Calibri"/>
        <family val="2"/>
        <charset val="238"/>
      </rPr>
      <t>Petőfi utcánál</t>
    </r>
  </si>
  <si>
    <r>
      <t xml:space="preserve">Dorozsmai út </t>
    </r>
    <r>
      <rPr>
        <sz val="10"/>
        <rFont val="Calibri"/>
        <family val="2"/>
        <charset val="238"/>
      </rPr>
      <t>Radnai út alatti átvezetés</t>
    </r>
  </si>
  <si>
    <r>
      <t xml:space="preserve">Dorozsmai út páros o. </t>
    </r>
    <r>
      <rPr>
        <sz val="10"/>
        <rFont val="Calibri"/>
        <family val="2"/>
        <charset val="238"/>
      </rPr>
      <t>Piac u. - Radnai u.</t>
    </r>
  </si>
  <si>
    <r>
      <t xml:space="preserve">Dorozsmai út páros o. </t>
    </r>
    <r>
      <rPr>
        <sz val="10"/>
        <rFont val="Calibri"/>
        <family val="2"/>
        <charset val="238"/>
      </rPr>
      <t>Radnai u. - Petőfi u.</t>
    </r>
  </si>
  <si>
    <r>
      <t xml:space="preserve">Dorozsmai út Páros o. </t>
    </r>
    <r>
      <rPr>
        <sz val="10"/>
        <rFont val="Calibri"/>
        <family val="2"/>
        <charset val="238"/>
      </rPr>
      <t>Petőfi u. - Arany J. u.</t>
    </r>
  </si>
  <si>
    <r>
      <t xml:space="preserve">Dorozsmai út páros o. </t>
    </r>
    <r>
      <rPr>
        <sz val="10"/>
        <rFont val="Calibri"/>
        <family val="2"/>
        <charset val="238"/>
      </rPr>
      <t xml:space="preserve">Arany J. u. - Szent Margit </t>
    </r>
  </si>
  <si>
    <r>
      <t xml:space="preserve">Dorozsmai út páros o. </t>
    </r>
    <r>
      <rPr>
        <sz val="10"/>
        <rFont val="Calibri"/>
        <family val="2"/>
        <charset val="238"/>
      </rPr>
      <t>Szent Margit u. - Ruzsai u.</t>
    </r>
  </si>
  <si>
    <r>
      <t xml:space="preserve">Dorozsmai út páratlan o. </t>
    </r>
    <r>
      <rPr>
        <sz val="10"/>
        <rFont val="Calibri"/>
        <family val="2"/>
        <charset val="238"/>
      </rPr>
      <t>Piac u. - Huszár u.</t>
    </r>
  </si>
  <si>
    <r>
      <t xml:space="preserve">Dorozsmai út alatti átvezetés </t>
    </r>
    <r>
      <rPr>
        <sz val="10"/>
        <rFont val="Calibri"/>
        <family val="2"/>
        <charset val="238"/>
      </rPr>
      <t>Huszár u-nál</t>
    </r>
  </si>
  <si>
    <r>
      <t xml:space="preserve">Dorozsmai út páratlan o. </t>
    </r>
    <r>
      <rPr>
        <sz val="10"/>
        <rFont val="Calibri"/>
        <family val="2"/>
        <charset val="238"/>
      </rPr>
      <t>Napos u. - végig Dózsa Gy. utcáig</t>
    </r>
  </si>
  <si>
    <r>
      <t xml:space="preserve">Napos u. </t>
    </r>
    <r>
      <rPr>
        <sz val="10"/>
        <rFont val="Calibri"/>
        <family val="2"/>
        <charset val="238"/>
      </rPr>
      <t>Dorozsmai u. - Piac u.</t>
    </r>
  </si>
  <si>
    <r>
      <t xml:space="preserve">Víztorony u. </t>
    </r>
    <r>
      <rPr>
        <sz val="10"/>
        <rFont val="Calibri"/>
        <family val="2"/>
        <charset val="238"/>
      </rPr>
      <t>Dorozsmai út - Piac u.</t>
    </r>
  </si>
  <si>
    <r>
      <t xml:space="preserve">Dorozsmai út páros o. </t>
    </r>
    <r>
      <rPr>
        <sz val="10"/>
        <rFont val="Calibri"/>
        <family val="2"/>
        <charset val="238"/>
      </rPr>
      <t>Piac u. - Napos u-ig</t>
    </r>
  </si>
  <si>
    <r>
      <t xml:space="preserve">Doroszmai u. páros oldal </t>
    </r>
    <r>
      <rPr>
        <sz val="10"/>
        <rFont val="Calibri"/>
        <family val="2"/>
        <charset val="238"/>
      </rPr>
      <t xml:space="preserve">Napos u. - Ady E. </t>
    </r>
  </si>
  <si>
    <r>
      <t xml:space="preserve">Dorozsmai út </t>
    </r>
    <r>
      <rPr>
        <sz val="10"/>
        <rFont val="Calibri"/>
        <family val="2"/>
        <charset val="238"/>
      </rPr>
      <t>Dózsa Gy. u. - Benzinkút</t>
    </r>
  </si>
  <si>
    <r>
      <t xml:space="preserve">Dózsa Gy. utca </t>
    </r>
    <r>
      <rPr>
        <sz val="10"/>
        <rFont val="Calibri"/>
        <family val="2"/>
        <charset val="238"/>
      </rPr>
      <t>Dorozsmai út - Olajos u.</t>
    </r>
  </si>
  <si>
    <r>
      <t xml:space="preserve">Olajos u. </t>
    </r>
    <r>
      <rPr>
        <sz val="10"/>
        <rFont val="Calibri"/>
        <family val="2"/>
        <charset val="238"/>
      </rPr>
      <t>Dozsa Gy. u. - Erkel F.</t>
    </r>
  </si>
  <si>
    <r>
      <t xml:space="preserve">Ady Endre u. </t>
    </r>
    <r>
      <rPr>
        <sz val="10"/>
        <rFont val="Calibri"/>
        <family val="2"/>
        <charset val="238"/>
      </rPr>
      <t>Dorozsmai u. - Dózsa Gy. u</t>
    </r>
  </si>
  <si>
    <r>
      <t xml:space="preserve">József A. u. </t>
    </r>
    <r>
      <rPr>
        <sz val="10"/>
        <rFont val="Calibri"/>
        <family val="2"/>
        <charset val="238"/>
      </rPr>
      <t>Dorozsmai út - Dózsa Gy. u.</t>
    </r>
  </si>
  <si>
    <r>
      <t xml:space="preserve">Huszár u. </t>
    </r>
    <r>
      <rPr>
        <sz val="10"/>
        <rFont val="Calibri"/>
        <family val="2"/>
        <charset val="238"/>
      </rPr>
      <t>Dorozsmai út- Kölcsey u.</t>
    </r>
  </si>
  <si>
    <r>
      <t xml:space="preserve">Huszár u. </t>
    </r>
    <r>
      <rPr>
        <sz val="10"/>
        <rFont val="Calibri"/>
        <family val="2"/>
        <charset val="238"/>
      </rPr>
      <t>Kölcsey u. - Dózsa Gy. u.</t>
    </r>
  </si>
  <si>
    <r>
      <t xml:space="preserve">Huszár u. </t>
    </r>
    <r>
      <rPr>
        <sz val="10"/>
        <rFont val="Calibri"/>
        <family val="2"/>
        <charset val="238"/>
      </rPr>
      <t>Dózsa Gy. u. - végig</t>
    </r>
  </si>
  <si>
    <r>
      <t xml:space="preserve">Erkel F. u. </t>
    </r>
    <r>
      <rPr>
        <sz val="10"/>
        <rFont val="Calibri"/>
        <family val="2"/>
        <charset val="238"/>
      </rPr>
      <t>Olajos u. - Kossuth dülő</t>
    </r>
  </si>
  <si>
    <r>
      <t xml:space="preserve">Móra F. u. </t>
    </r>
    <r>
      <rPr>
        <sz val="10"/>
        <rFont val="Calibri"/>
        <family val="2"/>
        <charset val="238"/>
      </rPr>
      <t>Olajos u. - Kossuth dülő</t>
    </r>
  </si>
  <si>
    <r>
      <t xml:space="preserve">Dózsa Gy. u. páros o. </t>
    </r>
    <r>
      <rPr>
        <sz val="10"/>
        <rFont val="Calibri"/>
        <family val="2"/>
        <charset val="238"/>
      </rPr>
      <t>Olajos u. - Kossuth dülő</t>
    </r>
  </si>
  <si>
    <r>
      <t xml:space="preserve">Dózsa Gy. u. páratlan o. </t>
    </r>
    <r>
      <rPr>
        <sz val="10"/>
        <rFont val="Calibri"/>
        <family val="2"/>
        <charset val="238"/>
      </rPr>
      <t>Ady E. u. - József A. u.</t>
    </r>
  </si>
  <si>
    <r>
      <t xml:space="preserve">Dózsa Gy. u. páratlan o. </t>
    </r>
    <r>
      <rPr>
        <sz val="10"/>
        <rFont val="Calibri"/>
        <family val="2"/>
        <charset val="238"/>
      </rPr>
      <t>Huszár u. Kossuth dülő</t>
    </r>
  </si>
  <si>
    <r>
      <t xml:space="preserve">Kossuth dülő </t>
    </r>
    <r>
      <rPr>
        <sz val="10"/>
        <rFont val="Calibri"/>
        <family val="2"/>
        <charset val="238"/>
      </rPr>
      <t>Dózsa Gy. u. - Erkel F. u.</t>
    </r>
  </si>
  <si>
    <r>
      <t xml:space="preserve">Kossuth dülő </t>
    </r>
    <r>
      <rPr>
        <sz val="10"/>
        <rFont val="Calibri"/>
        <family val="2"/>
        <charset val="238"/>
      </rPr>
      <t>Dózsa Gy. u. alatti átvezetés</t>
    </r>
  </si>
  <si>
    <r>
      <t xml:space="preserve">Kölcsey u. </t>
    </r>
    <r>
      <rPr>
        <sz val="10"/>
        <rFont val="Calibri"/>
        <family val="2"/>
        <charset val="238"/>
      </rPr>
      <t>Huszár u. - Sportpálya melletti u.</t>
    </r>
  </si>
  <si>
    <r>
      <t xml:space="preserve">Kölcsey u. </t>
    </r>
    <r>
      <rPr>
        <sz val="10"/>
        <rFont val="Calibri"/>
        <family val="2"/>
        <charset val="238"/>
      </rPr>
      <t>Sportpálya melletti u. - Kossuth dülő</t>
    </r>
  </si>
  <si>
    <r>
      <t xml:space="preserve">Székely u. </t>
    </r>
    <r>
      <rPr>
        <sz val="10"/>
        <rFont val="Calibri"/>
        <family val="2"/>
        <charset val="238"/>
      </rPr>
      <t>Sportpálya meletti u. - Kossuth dülő</t>
    </r>
  </si>
  <si>
    <r>
      <t xml:space="preserve">Erdélyi u. </t>
    </r>
    <r>
      <rPr>
        <sz val="10"/>
        <rFont val="Calibri"/>
        <family val="2"/>
        <charset val="238"/>
      </rPr>
      <t>Dorozsmai u. - Kossuth dülő</t>
    </r>
  </si>
  <si>
    <r>
      <t xml:space="preserve">Sprotpálya meletti u. </t>
    </r>
    <r>
      <rPr>
        <sz val="10"/>
        <rFont val="Calibri"/>
        <family val="2"/>
        <charset val="238"/>
      </rPr>
      <t xml:space="preserve">Erdélyi u. - Székely u. </t>
    </r>
  </si>
  <si>
    <r>
      <t xml:space="preserve">Sportpálya meletti u. </t>
    </r>
    <r>
      <rPr>
        <sz val="10"/>
        <rFont val="Calibri"/>
        <family val="2"/>
        <charset val="238"/>
      </rPr>
      <t>Székely u. - Kölcsey u.</t>
    </r>
  </si>
  <si>
    <r>
      <t xml:space="preserve">Kossuth dülő </t>
    </r>
    <r>
      <rPr>
        <sz val="10"/>
        <rFont val="Calibri"/>
        <family val="2"/>
        <charset val="238"/>
      </rPr>
      <t>Erdélyi u. - Székely u.</t>
    </r>
  </si>
  <si>
    <r>
      <t xml:space="preserve">Fehérvári u. </t>
    </r>
    <r>
      <rPr>
        <sz val="10"/>
        <rFont val="Calibri"/>
        <family val="2"/>
        <charset val="238"/>
      </rPr>
      <t>Fogarasi u. - Kossuth dülő</t>
    </r>
  </si>
  <si>
    <r>
      <t xml:space="preserve">Fogarasi u. </t>
    </r>
    <r>
      <rPr>
        <sz val="10"/>
        <rFont val="Calibri"/>
        <family val="2"/>
        <charset val="238"/>
      </rPr>
      <t>Dorozsmai út- Szabadság téri akna</t>
    </r>
  </si>
  <si>
    <r>
      <t xml:space="preserve">Fogarasi u. </t>
    </r>
    <r>
      <rPr>
        <sz val="10"/>
        <rFont val="Calibri"/>
        <family val="2"/>
        <charset val="238"/>
      </rPr>
      <t>Szabadság tér akna - Fogarasi u. 26-ig</t>
    </r>
  </si>
  <si>
    <r>
      <t xml:space="preserve">Fogarasi utca </t>
    </r>
    <r>
      <rPr>
        <sz val="10"/>
        <rFont val="Calibri"/>
        <family val="2"/>
        <charset val="238"/>
      </rPr>
      <t xml:space="preserve">Fogarasi u. 26 - Kossuth dülő </t>
    </r>
  </si>
  <si>
    <r>
      <t xml:space="preserve">Radnai u. </t>
    </r>
    <r>
      <rPr>
        <sz val="10"/>
        <rFont val="Calibri"/>
        <family val="2"/>
        <charset val="238"/>
      </rPr>
      <t>Dorozsmai u. - Kossuth dülő</t>
    </r>
  </si>
  <si>
    <r>
      <t xml:space="preserve">Bem J. u. </t>
    </r>
    <r>
      <rPr>
        <sz val="10"/>
        <rFont val="Calibri"/>
        <family val="2"/>
        <charset val="238"/>
      </rPr>
      <t>Dorozsmai u. - Kossuth dülő</t>
    </r>
  </si>
  <si>
    <r>
      <t xml:space="preserve">Petőfi u. </t>
    </r>
    <r>
      <rPr>
        <sz val="10"/>
        <rFont val="Calibri"/>
        <family val="2"/>
        <charset val="238"/>
      </rPr>
      <t>Dorozsmai út - Petőfi u. 31-ig</t>
    </r>
  </si>
  <si>
    <r>
      <t xml:space="preserve">Petőfi u. </t>
    </r>
    <r>
      <rPr>
        <sz val="10"/>
        <rFont val="Calibri"/>
        <family val="2"/>
        <charset val="238"/>
      </rPr>
      <t>Petőfi u. 31. - Kossuth dülő</t>
    </r>
  </si>
  <si>
    <r>
      <t>Kossuth dülő Bem</t>
    </r>
    <r>
      <rPr>
        <sz val="10"/>
        <rFont val="Calibri"/>
        <family val="2"/>
        <charset val="238"/>
      </rPr>
      <t xml:space="preserve"> u. -Erdélyi u.</t>
    </r>
  </si>
  <si>
    <r>
      <t xml:space="preserve">Arany János u. </t>
    </r>
    <r>
      <rPr>
        <sz val="10"/>
        <rFont val="Calibri"/>
        <family val="2"/>
        <charset val="238"/>
      </rPr>
      <t>Dorozsmai u. - Kis u.</t>
    </r>
  </si>
  <si>
    <r>
      <t xml:space="preserve">Arany János u. </t>
    </r>
    <r>
      <rPr>
        <sz val="10"/>
        <rFont val="Calibri"/>
        <family val="2"/>
        <charset val="238"/>
      </rPr>
      <t>Kis u. - Kossuth dülő</t>
    </r>
  </si>
  <si>
    <r>
      <t xml:space="preserve">Jókai u. </t>
    </r>
    <r>
      <rPr>
        <sz val="10"/>
        <rFont val="Calibri"/>
        <family val="2"/>
        <charset val="238"/>
      </rPr>
      <t>Dorozsmai út - Kis u.</t>
    </r>
  </si>
  <si>
    <r>
      <t xml:space="preserve">Makarenko u. </t>
    </r>
    <r>
      <rPr>
        <sz val="10"/>
        <rFont val="Calibri"/>
        <family val="2"/>
        <charset val="238"/>
      </rPr>
      <t>Dorozsmai u. - Kis u.</t>
    </r>
  </si>
  <si>
    <r>
      <t xml:space="preserve">Szent Margit u. </t>
    </r>
    <r>
      <rPr>
        <sz val="10"/>
        <rFont val="Calibri"/>
        <family val="2"/>
        <charset val="238"/>
      </rPr>
      <t>Dorozsmai u. - Kis u.</t>
    </r>
  </si>
  <si>
    <r>
      <t xml:space="preserve">Ruzsai u. </t>
    </r>
    <r>
      <rPr>
        <sz val="10"/>
        <rFont val="Calibri"/>
        <family val="2"/>
        <charset val="238"/>
      </rPr>
      <t>Dorozsmai út- Ruzsai u. 38-ig</t>
    </r>
  </si>
  <si>
    <r>
      <t xml:space="preserve">Kossuth dülő </t>
    </r>
    <r>
      <rPr>
        <sz val="10"/>
        <rFont val="Calibri"/>
        <family val="2"/>
        <charset val="238"/>
      </rPr>
      <t>Bem u. - Arany J. u.</t>
    </r>
  </si>
  <si>
    <r>
      <t xml:space="preserve">József A. u. </t>
    </r>
    <r>
      <rPr>
        <sz val="10"/>
        <rFont val="Calibri"/>
        <family val="2"/>
        <charset val="238"/>
      </rPr>
      <t>Dózsa Gy. u. alatti átvezetés</t>
    </r>
  </si>
  <si>
    <r>
      <t xml:space="preserve">Szent Margit u. </t>
    </r>
    <r>
      <rPr>
        <sz val="10"/>
        <rFont val="Calibri"/>
        <family val="2"/>
        <charset val="238"/>
      </rPr>
      <t xml:space="preserve">Kis u. - Kossuth u. </t>
    </r>
  </si>
  <si>
    <r>
      <t xml:space="preserve">Kis u. </t>
    </r>
    <r>
      <rPr>
        <sz val="10"/>
        <rFont val="Calibri"/>
        <family val="2"/>
        <charset val="238"/>
      </rPr>
      <t>Arany J. u. - Jókai u.</t>
    </r>
  </si>
  <si>
    <r>
      <t xml:space="preserve">Kis u. </t>
    </r>
    <r>
      <rPr>
        <sz val="10"/>
        <rFont val="Calibri"/>
        <family val="2"/>
        <charset val="238"/>
      </rPr>
      <t>Jókai u. - Ruzsai u.</t>
    </r>
  </si>
  <si>
    <r>
      <t xml:space="preserve">Wesselényi u. </t>
    </r>
    <r>
      <rPr>
        <sz val="10"/>
        <rFont val="Calibri"/>
        <family val="2"/>
        <charset val="238"/>
      </rPr>
      <t>Huszár u. - Sportpálya meletti u.</t>
    </r>
  </si>
  <si>
    <r>
      <t xml:space="preserve">Wesselényi u. </t>
    </r>
    <r>
      <rPr>
        <sz val="10"/>
        <rFont val="Calibri"/>
        <family val="2"/>
        <charset val="238"/>
      </rPr>
      <t>Sportpálya meleltti u. - Kossuth dülő</t>
    </r>
  </si>
  <si>
    <r>
      <t xml:space="preserve">Kossuth dülő </t>
    </r>
    <r>
      <rPr>
        <sz val="10"/>
        <rFont val="Calibri"/>
        <family val="2"/>
        <charset val="238"/>
      </rPr>
      <t>Wesselényi u. - Kölcsey u.</t>
    </r>
  </si>
  <si>
    <r>
      <t>Székely u.</t>
    </r>
    <r>
      <rPr>
        <sz val="10"/>
        <color indexed="8"/>
        <rFont val="Calibri"/>
        <family val="2"/>
        <charset val="238"/>
      </rPr>
      <t xml:space="preserve"> Huszár  u. - Sportpálya melletti út</t>
    </r>
  </si>
  <si>
    <t>Üllés</t>
  </si>
  <si>
    <t>Üllés ivóvízhálózat vagyonértékelés</t>
  </si>
  <si>
    <t>ÜVIZG-001</t>
  </si>
  <si>
    <t>ÜVIZG-002</t>
  </si>
  <si>
    <t>ÜVIZG-003</t>
  </si>
  <si>
    <t>ÜVIZG-004</t>
  </si>
  <si>
    <t>ÜVIZG-005</t>
  </si>
  <si>
    <t>ÜVIZG-006</t>
  </si>
  <si>
    <t>ÜVIZG-007</t>
  </si>
  <si>
    <t>ÜVIZG-008</t>
  </si>
  <si>
    <t>ÜVIZG-009</t>
  </si>
  <si>
    <t>ÜVIZG-010</t>
  </si>
  <si>
    <t>ÜVIZG-011</t>
  </si>
  <si>
    <t>ÜVIZG-012</t>
  </si>
  <si>
    <t>ÜVIZG-013</t>
  </si>
  <si>
    <t>ÜVIZG-014</t>
  </si>
  <si>
    <t>ÜVIZG-015</t>
  </si>
  <si>
    <t>ÜVIZG-016</t>
  </si>
  <si>
    <t>ÜVIZG-017</t>
  </si>
  <si>
    <t>ÜVIZG-018</t>
  </si>
  <si>
    <t>ÜVIZG-019</t>
  </si>
  <si>
    <t>ÜVIZG-020</t>
  </si>
  <si>
    <t>ÜVIZG-021</t>
  </si>
  <si>
    <t>ÜVIZG-022</t>
  </si>
  <si>
    <t>ÜVIZG-023</t>
  </si>
  <si>
    <t>ÜVIZG-024</t>
  </si>
  <si>
    <t>ÜVIZG-025</t>
  </si>
  <si>
    <t>ÜVIZG-026</t>
  </si>
  <si>
    <t>ÜVIZG-027</t>
  </si>
  <si>
    <t>ÜVIZG-028</t>
  </si>
  <si>
    <t>ÜVIZG-029</t>
  </si>
  <si>
    <t>ÜVIZG-030</t>
  </si>
  <si>
    <t>ÜVIZG-031</t>
  </si>
  <si>
    <t>ÜVIZG-032</t>
  </si>
  <si>
    <t>ÜVIZG-033</t>
  </si>
  <si>
    <t>ÜVIZG-034</t>
  </si>
  <si>
    <t>ÜVIZG-035</t>
  </si>
  <si>
    <t>ÜVIZG-036</t>
  </si>
  <si>
    <t>ÜVIZG-037</t>
  </si>
  <si>
    <t>ÜVIZG-038</t>
  </si>
  <si>
    <t>ÜVIZG-039</t>
  </si>
  <si>
    <t>ÜVIZG-040</t>
  </si>
  <si>
    <t>ÜVIZG-041</t>
  </si>
  <si>
    <t>ÜVIZG-042</t>
  </si>
  <si>
    <t>ÜVIZG-043</t>
  </si>
  <si>
    <t>ÜVIZG-044</t>
  </si>
  <si>
    <t>ÜVIZG-045</t>
  </si>
  <si>
    <t>ÜVIZG-046</t>
  </si>
  <si>
    <t>ÜVIZG-047</t>
  </si>
  <si>
    <t>ÜVIZG-048</t>
  </si>
  <si>
    <t>ÜVIZG-049</t>
  </si>
  <si>
    <t>ÜVIZG-050</t>
  </si>
  <si>
    <t>ÜVIZG-051</t>
  </si>
  <si>
    <t>ÜVIZG-052</t>
  </si>
  <si>
    <t>ÜVIZG-053</t>
  </si>
  <si>
    <t>ÜVIZG-054</t>
  </si>
  <si>
    <t>ÜVIZG-055</t>
  </si>
  <si>
    <t>ÜVIZG-056</t>
  </si>
  <si>
    <t>ÜVIZG-057</t>
  </si>
  <si>
    <t>ÜVIZG-058</t>
  </si>
  <si>
    <t>ÜVIZG-059</t>
  </si>
  <si>
    <t>ÜVIZG-060</t>
  </si>
  <si>
    <t>ÜVIZG-061</t>
  </si>
  <si>
    <t>ÜVIZG-062</t>
  </si>
  <si>
    <t>ÜVIZG-063</t>
  </si>
  <si>
    <t>ÜVIZG-064</t>
  </si>
  <si>
    <t>ÜVIZG-065</t>
  </si>
  <si>
    <t>ÜVIZG-066</t>
  </si>
  <si>
    <t>m</t>
  </si>
  <si>
    <t>Obijektum tulajdonságai</t>
  </si>
  <si>
    <t>Viziközmű fajtája</t>
  </si>
  <si>
    <t>Helye Hrsz</t>
  </si>
  <si>
    <t>Egységei</t>
  </si>
  <si>
    <t>Típus</t>
  </si>
  <si>
    <t>Azonosítása</t>
  </si>
  <si>
    <t>Mennyiség</t>
  </si>
  <si>
    <t>Szakág</t>
  </si>
  <si>
    <t>Létesítés éve</t>
  </si>
  <si>
    <t>Élet-tartam</t>
  </si>
  <si>
    <t>Hátralevő élettartam</t>
  </si>
  <si>
    <t>Pótlási vagy helyettesítési érték</t>
  </si>
  <si>
    <t>Vízkivétel</t>
  </si>
  <si>
    <t>kút</t>
  </si>
  <si>
    <t>mélyfúrású kút polidom házzal</t>
  </si>
  <si>
    <t>építészet</t>
  </si>
  <si>
    <t>gépészet</t>
  </si>
  <si>
    <t>II. számú kút</t>
  </si>
  <si>
    <t>III. számú kút</t>
  </si>
  <si>
    <t>szivattyúk</t>
  </si>
  <si>
    <t>búvárszivattyú</t>
  </si>
  <si>
    <t>Kutak összesen:</t>
  </si>
  <si>
    <t>Vízműtelep és vízkezelő létesítmé-nyek</t>
  </si>
  <si>
    <t>csővezeték</t>
  </si>
  <si>
    <t>akna</t>
  </si>
  <si>
    <t>monolit beton</t>
  </si>
  <si>
    <t>tolózár</t>
  </si>
  <si>
    <t>vezérlőszekrény</t>
  </si>
  <si>
    <t>CsM-i Vízmű. V.</t>
  </si>
  <si>
    <t>villamos</t>
  </si>
  <si>
    <t>energiaellátás</t>
  </si>
  <si>
    <t>földkábel</t>
  </si>
  <si>
    <t>3 x 50 Amper</t>
  </si>
  <si>
    <t>Vízműtelep összesen:</t>
  </si>
  <si>
    <t>Vízelosztás</t>
  </si>
  <si>
    <t>vítorony</t>
  </si>
  <si>
    <t>torony</t>
  </si>
  <si>
    <t>Víztorony összesen:</t>
  </si>
  <si>
    <t xml:space="preserve">Üllés vízmű és kutak </t>
  </si>
  <si>
    <t>Üllés ivóvízhálózatának vagyonértékelése összesen:</t>
  </si>
  <si>
    <t>500/2</t>
  </si>
  <si>
    <t>B-17</t>
  </si>
  <si>
    <t>K-21</t>
  </si>
  <si>
    <t>IV. számú kút</t>
  </si>
  <si>
    <t>EMU KD 38-4</t>
  </si>
  <si>
    <t>EMU D14-9</t>
  </si>
  <si>
    <t>Subline S617-05+M6D9, 3F</t>
  </si>
  <si>
    <t>240/97</t>
  </si>
  <si>
    <t>0216188/144/17/03/00, 7F97-19-0520</t>
  </si>
  <si>
    <t>kezelőépület</t>
  </si>
  <si>
    <t>kitápláló mérőhely</t>
  </si>
  <si>
    <t>alukonténer</t>
  </si>
  <si>
    <t>polidom ház</t>
  </si>
  <si>
    <t>31 m2</t>
  </si>
  <si>
    <t xml:space="preserve">Kitápvezeték a hálózatracsatlakozás előtt </t>
  </si>
  <si>
    <t>Kitápvezeték elágaztató akna</t>
  </si>
  <si>
    <t>1,5 m x 1,5 m x 1 m</t>
  </si>
  <si>
    <t>acél</t>
  </si>
  <si>
    <t>Kitápvezeték III. sz. kút – 150 KMPVC kitápvezetékig</t>
  </si>
  <si>
    <t>Kitápvezeték tolózáraknától – Kutakig</t>
  </si>
  <si>
    <t>II. sz. kút kitápvezeték – 150 KMPVC kitápvezetékig</t>
  </si>
  <si>
    <t>IV. sz. kút kitápvezeték – 150 KMPVC kitápvezetékig</t>
  </si>
  <si>
    <t>Kittápvezeték tolózárakna – Piac utca</t>
  </si>
  <si>
    <t>Víztorony töltő-ürítő vezeték</t>
  </si>
  <si>
    <t>Víztorony melletti kitápvezeték, Kitápvezeték akna – Piac utca</t>
  </si>
  <si>
    <t>2db NA 150</t>
  </si>
  <si>
    <t>2 db NA 100 Tolózár, 1 db NA 100 vízmérő</t>
  </si>
  <si>
    <t xml:space="preserve"> Piac utcai vízműtelep</t>
  </si>
  <si>
    <t>AK-200/30</t>
  </si>
  <si>
    <t>kapacitás: 200 m3         csőszármagasság: 30 m</t>
  </si>
  <si>
    <r>
      <t>befejező csőátmérő: 165 mm  névleges kap.:  1152 m3/d talpmélység: 315 m       II. oszt. Rétegvíz homokol</t>
    </r>
    <r>
      <rPr>
        <b/>
        <sz val="10"/>
        <color indexed="8"/>
        <rFont val="Calibri"/>
        <family val="2"/>
        <charset val="238"/>
      </rPr>
      <t xml:space="preserve"> nem üzemel</t>
    </r>
  </si>
  <si>
    <r>
      <t>befejező csőátmérő: 165 mm  névleges kap.:  1152 m3/d talpmélység: 220 m       II. oszt. Rétegvíz</t>
    </r>
    <r>
      <rPr>
        <b/>
        <sz val="10"/>
        <color indexed="8"/>
        <rFont val="Calibri"/>
        <family val="2"/>
        <charset val="238"/>
      </rPr>
      <t xml:space="preserve"> tartalékként üzemel</t>
    </r>
  </si>
  <si>
    <r>
      <t>befejező csőátmérő: 165 mm  névleges kap.:  1152 m3/d talpmélység: 280 m                            II. oszt. Rétegvíz</t>
    </r>
    <r>
      <rPr>
        <b/>
        <sz val="10"/>
        <color indexed="8"/>
        <rFont val="Calibri"/>
        <family val="2"/>
        <charset val="238"/>
      </rPr>
      <t xml:space="preserve"> üzemel</t>
    </r>
  </si>
  <si>
    <t>Üllés kutak, vízmű és víztorony összesen:</t>
  </si>
  <si>
    <t>Sor-szám</t>
  </si>
  <si>
    <t>Csomó-pont azonosító</t>
  </si>
  <si>
    <t>Helye</t>
  </si>
  <si>
    <t>Építészeti kialakítás (monolit, előregyártott)</t>
  </si>
  <si>
    <t>Mérete</t>
  </si>
  <si>
    <t>Gépészeti szerelés</t>
  </si>
  <si>
    <t>Állapot</t>
  </si>
  <si>
    <t>NA80</t>
  </si>
  <si>
    <t>NA100</t>
  </si>
  <si>
    <t>NA150</t>
  </si>
  <si>
    <t>(m)</t>
  </si>
  <si>
    <t>(db)</t>
  </si>
  <si>
    <t>1.</t>
  </si>
  <si>
    <t>TZ 1</t>
  </si>
  <si>
    <t>Ruzsai u.-Kis u.</t>
  </si>
  <si>
    <t>monolit</t>
  </si>
  <si>
    <t>1,5x1,0</t>
  </si>
  <si>
    <t>létesítéskori</t>
  </si>
  <si>
    <t>2.</t>
  </si>
  <si>
    <t>TZ 2</t>
  </si>
  <si>
    <t>Dorozsmai u.-Huszár u.</t>
  </si>
  <si>
    <t>0,95x0,95</t>
  </si>
  <si>
    <t>rekonstrukció 2003 1db NA100 tolózár csere</t>
  </si>
  <si>
    <t>3.</t>
  </si>
  <si>
    <t>TZ 3</t>
  </si>
  <si>
    <t>Dorozsmai u.-Erdélyi u.</t>
  </si>
  <si>
    <t>1,3x1,3</t>
  </si>
  <si>
    <t>4.</t>
  </si>
  <si>
    <t>TZ 4</t>
  </si>
  <si>
    <t>Erdélyi u. sportpálya</t>
  </si>
  <si>
    <t>1,5x1,35</t>
  </si>
  <si>
    <t>5.</t>
  </si>
  <si>
    <t>TZ 5</t>
  </si>
  <si>
    <t>Erdélyi u.-Kossuth dűlő</t>
  </si>
  <si>
    <t>1,1x1,1</t>
  </si>
  <si>
    <t>rekonstrukció 2006 2db NA100 tolózár csere</t>
  </si>
  <si>
    <t>6.</t>
  </si>
  <si>
    <t>TZ 6</t>
  </si>
  <si>
    <t>Fehérvári u.-Kossuth dűlő</t>
  </si>
  <si>
    <t>rekonstrukció 2003 csomópont és tolózár csere</t>
  </si>
  <si>
    <t>7.</t>
  </si>
  <si>
    <t>TZ 7</t>
  </si>
  <si>
    <t>Fogarasi u.-Kossuth dűlő</t>
  </si>
  <si>
    <t>rekonstrukció 2006 1db NA80 tolózár csere</t>
  </si>
  <si>
    <t>8.</t>
  </si>
  <si>
    <t>TZ 8</t>
  </si>
  <si>
    <t>Piac u.-Víztorony u.</t>
  </si>
  <si>
    <t>1,45x1,45</t>
  </si>
  <si>
    <t>9.</t>
  </si>
  <si>
    <t>TZ 9</t>
  </si>
  <si>
    <t>Piac u.-Vásártér u.</t>
  </si>
  <si>
    <t>10.</t>
  </si>
  <si>
    <t>TZ 10</t>
  </si>
  <si>
    <t>Piac u. piac előtt</t>
  </si>
  <si>
    <t>2,0x2,0</t>
  </si>
  <si>
    <t>11.</t>
  </si>
  <si>
    <t>TZ 11</t>
  </si>
  <si>
    <t>Dorozsmai u.-Piac u.</t>
  </si>
  <si>
    <t>1,05x1,05</t>
  </si>
  <si>
    <t>rekonstrukció 2005 1db NA80 tolózár csere 2011 2db NA 80 tolózár beépítés</t>
  </si>
  <si>
    <t>12.</t>
  </si>
  <si>
    <t>TZ 12</t>
  </si>
  <si>
    <t>Dorozsmai u. buszváró</t>
  </si>
  <si>
    <t>1,8x1,5</t>
  </si>
  <si>
    <t>13.</t>
  </si>
  <si>
    <t>TZ 13</t>
  </si>
  <si>
    <t>Dorozsmai u.-Fogarasi u.</t>
  </si>
  <si>
    <t>1,2x1,1</t>
  </si>
  <si>
    <t>14.</t>
  </si>
  <si>
    <t>TZ 14</t>
  </si>
  <si>
    <t>Dorozsmai u.-Radnai u.</t>
  </si>
  <si>
    <t>1,2x1,05</t>
  </si>
  <si>
    <t>rekonstrukció 1996 csomópont és tolózár csere</t>
  </si>
  <si>
    <t>15.</t>
  </si>
  <si>
    <t>TZ 15</t>
  </si>
  <si>
    <t>Radnai u.-Kossuth dűlő</t>
  </si>
  <si>
    <t>rekonstrukció 2004 csomópont és tolózár csere</t>
  </si>
  <si>
    <t>16.</t>
  </si>
  <si>
    <t>TZ 16</t>
  </si>
  <si>
    <t>Bem József u.-Kossuth dűlő</t>
  </si>
  <si>
    <t>1,15x0,95</t>
  </si>
  <si>
    <t>17.</t>
  </si>
  <si>
    <t>TZ 17</t>
  </si>
  <si>
    <t>Petőfi Sándor u.-Kossuth dűlő</t>
  </si>
  <si>
    <t>1,1x1,0</t>
  </si>
  <si>
    <t>rekonstrukció 2008 1db NA100 tolózár csere</t>
  </si>
  <si>
    <t>18.</t>
  </si>
  <si>
    <t>TZ 18</t>
  </si>
  <si>
    <t>Dorozsmai u.-Petőfi Sándor u.</t>
  </si>
  <si>
    <t>1,4x1,4</t>
  </si>
  <si>
    <t>rekonstrukció 2003 2db NA100 tolózár csere</t>
  </si>
  <si>
    <t>19.</t>
  </si>
  <si>
    <t>TZ 19</t>
  </si>
  <si>
    <t>Arany János u. Kis u.</t>
  </si>
  <si>
    <t>20.</t>
  </si>
  <si>
    <t>TZ 20</t>
  </si>
  <si>
    <t>Jókai Mór u.-Kis u.</t>
  </si>
  <si>
    <t>1,45x1,35</t>
  </si>
  <si>
    <t>rekonstrukció 2008 csomópont és tolózár csere</t>
  </si>
  <si>
    <t>21.</t>
  </si>
  <si>
    <t>TZ 21</t>
  </si>
  <si>
    <t>Dorozsmai u.-Makarenkó u.</t>
  </si>
  <si>
    <t>1,4x1,2</t>
  </si>
  <si>
    <t>22.</t>
  </si>
  <si>
    <t>TZ 22</t>
  </si>
  <si>
    <t>Makarenkó u.-Kis u.</t>
  </si>
  <si>
    <t>1,3x1,0</t>
  </si>
  <si>
    <t>23.</t>
  </si>
  <si>
    <t>TZ 23</t>
  </si>
  <si>
    <t>Szent Margit u.-Kis u.</t>
  </si>
  <si>
    <t>1,25x1,2</t>
  </si>
  <si>
    <t>24.</t>
  </si>
  <si>
    <t>TZ 24</t>
  </si>
  <si>
    <t>Dorozsmai u.-Szent Margit u.</t>
  </si>
  <si>
    <t>rekonstrukció 2004 2db NA100 tolózár csere</t>
  </si>
  <si>
    <t>25.</t>
  </si>
  <si>
    <t>TZ 25</t>
  </si>
  <si>
    <t>Huszár u.-Wesselényi Miklós u.</t>
  </si>
  <si>
    <t>1,15x1,15</t>
  </si>
  <si>
    <t>26.</t>
  </si>
  <si>
    <t>TZ 26</t>
  </si>
  <si>
    <t>Wesselényi u. sportpálya</t>
  </si>
  <si>
    <t>1,3x1,2</t>
  </si>
  <si>
    <t>27.</t>
  </si>
  <si>
    <t>TZ 27</t>
  </si>
  <si>
    <t>Wesselényi u.-Kossuth dűlő</t>
  </si>
  <si>
    <t>28.</t>
  </si>
  <si>
    <t>TZ 28</t>
  </si>
  <si>
    <t>Székely u. sportpálya</t>
  </si>
  <si>
    <t>29.</t>
  </si>
  <si>
    <t>TZ 29</t>
  </si>
  <si>
    <t>Huszár u.-Székely u.</t>
  </si>
  <si>
    <t>30.</t>
  </si>
  <si>
    <t>TZ 30</t>
  </si>
  <si>
    <t>Dorozsmai u. 22. sz. előtt Malom sörözőnél</t>
  </si>
  <si>
    <t>31.</t>
  </si>
  <si>
    <t>TZ 31</t>
  </si>
  <si>
    <t>Dorozsmai u.-Víztorony u.</t>
  </si>
  <si>
    <t>1,8x1,1</t>
  </si>
  <si>
    <t>32.</t>
  </si>
  <si>
    <t>TZ 32</t>
  </si>
  <si>
    <t>Dorozsmai u.-Ady Endre u.</t>
  </si>
  <si>
    <t>33.</t>
  </si>
  <si>
    <t>TZ 33</t>
  </si>
  <si>
    <t>Dorozsmai u.-József Attila u.</t>
  </si>
  <si>
    <t>34.</t>
  </si>
  <si>
    <t>TZ 34</t>
  </si>
  <si>
    <t>József Attila u.-Dózsa Gy.u.páratlan o.</t>
  </si>
  <si>
    <t>1,4x1,0</t>
  </si>
  <si>
    <t>35.</t>
  </si>
  <si>
    <t>TZ 35</t>
  </si>
  <si>
    <t>Dorozsmai u.vége benzinkút felé</t>
  </si>
  <si>
    <t>1,45x1,05</t>
  </si>
  <si>
    <t>36.</t>
  </si>
  <si>
    <t>TZ 36</t>
  </si>
  <si>
    <t>Dózsa György u.-Olajos u.</t>
  </si>
  <si>
    <t>1,7x1,1</t>
  </si>
  <si>
    <t>37.</t>
  </si>
  <si>
    <t>TZ 37</t>
  </si>
  <si>
    <t>Dózsa György u.-József Attila u.</t>
  </si>
  <si>
    <t>1,55x1,15</t>
  </si>
  <si>
    <t>38.</t>
  </si>
  <si>
    <t>TZ 38</t>
  </si>
  <si>
    <t>Huszár u.-Dózsa György u.</t>
  </si>
  <si>
    <t>1,2x1,2</t>
  </si>
  <si>
    <t>39.</t>
  </si>
  <si>
    <t>TZ 39</t>
  </si>
  <si>
    <t>Dózsa György u. 105. előtt</t>
  </si>
  <si>
    <t>1,5x1,4</t>
  </si>
  <si>
    <t>40.</t>
  </si>
  <si>
    <t>TZ 40</t>
  </si>
  <si>
    <t>Móra Ferenc u.-Kossuth Lajos u.</t>
  </si>
  <si>
    <t>1,45x1,1</t>
  </si>
  <si>
    <t>41.</t>
  </si>
  <si>
    <t>TZ 41</t>
  </si>
  <si>
    <t>Huszár u.-Móra Ferenc u.</t>
  </si>
  <si>
    <t>1,65x1,25</t>
  </si>
  <si>
    <t>42.</t>
  </si>
  <si>
    <t>TZ 42</t>
  </si>
  <si>
    <t>Olajos u.-Móra Ferenc u.</t>
  </si>
  <si>
    <t>43.</t>
  </si>
  <si>
    <t>TZ 43</t>
  </si>
  <si>
    <t>Olajos u.-Erkel Ferenc u.</t>
  </si>
  <si>
    <t>1,5x1,5</t>
  </si>
  <si>
    <t>44.</t>
  </si>
  <si>
    <t>TZ 44</t>
  </si>
  <si>
    <t>Huszár u.-Erkel Ferenc u.</t>
  </si>
  <si>
    <t>1,6x1,35</t>
  </si>
  <si>
    <t>45.</t>
  </si>
  <si>
    <t>TZ 45</t>
  </si>
  <si>
    <t>Kölcsey Ferenc u. sportpálya</t>
  </si>
  <si>
    <t>1,25x1,1</t>
  </si>
  <si>
    <t>46.</t>
  </si>
  <si>
    <t>TZ 46</t>
  </si>
  <si>
    <t>Dorozsmai u. 20. előtt</t>
  </si>
  <si>
    <t>2,00x1,2</t>
  </si>
  <si>
    <t>47.</t>
  </si>
  <si>
    <t>TZ 47</t>
  </si>
  <si>
    <t>Szabadság tér-Fogarasi u.</t>
  </si>
  <si>
    <t>48.</t>
  </si>
  <si>
    <t>TZ 48</t>
  </si>
  <si>
    <t>Piac u. vízmű előtt</t>
  </si>
  <si>
    <t>1,4x1,25</t>
  </si>
  <si>
    <t>rekonstrukció 2005 csomópont és tolózár csere</t>
  </si>
  <si>
    <t>49.</t>
  </si>
  <si>
    <t>TZ 49</t>
  </si>
  <si>
    <t>Bem József u. Dorozsmai u. 42. sz mellett</t>
  </si>
  <si>
    <t>1,25x1,05</t>
  </si>
  <si>
    <t>50.</t>
  </si>
  <si>
    <t>TZ 50</t>
  </si>
  <si>
    <t>Dorozsmai u.-Arany János u.</t>
  </si>
  <si>
    <t>csapszekrény</t>
  </si>
  <si>
    <t>rekonstrukció 2002 2db tolózár csere</t>
  </si>
  <si>
    <t>51.</t>
  </si>
  <si>
    <t>TZ 51</t>
  </si>
  <si>
    <t>0,9x0,9</t>
  </si>
  <si>
    <t>52.</t>
  </si>
  <si>
    <t>TZ 52</t>
  </si>
  <si>
    <t>Dózsa György u. benzinkúti lecsatlakozás</t>
  </si>
  <si>
    <t>1,0x1,0</t>
  </si>
  <si>
    <t>Összesen:</t>
  </si>
  <si>
    <t>Mindösszesen:</t>
  </si>
  <si>
    <t>Üllés tolózárakna eszközleltár</t>
  </si>
  <si>
    <t>Tűzcsap azonosító</t>
  </si>
  <si>
    <t>Fajtája</t>
  </si>
  <si>
    <t>Átmérője</t>
  </si>
  <si>
    <t>Csere éve</t>
  </si>
  <si>
    <t>NA80    (db)</t>
  </si>
  <si>
    <t>NA100    (db)</t>
  </si>
  <si>
    <t>Ady Endre u. 3.</t>
  </si>
  <si>
    <t>föld feletti</t>
  </si>
  <si>
    <t>Dorozsmai u. 1.</t>
  </si>
  <si>
    <t>Dorozsmai u. 9.</t>
  </si>
  <si>
    <t>Dorozsmai u. 15.</t>
  </si>
  <si>
    <t>Dorozsmai u. 42.</t>
  </si>
  <si>
    <t>altalaj</t>
  </si>
  <si>
    <t>Dorozsmai u. 88.</t>
  </si>
  <si>
    <t>Erdélyi u.17.</t>
  </si>
  <si>
    <t>Erdélyi u. 43.</t>
  </si>
  <si>
    <t>Székely u. 23.</t>
  </si>
  <si>
    <t>Fehérvári u. 9.</t>
  </si>
  <si>
    <t>Fehérvári u. 45.</t>
  </si>
  <si>
    <t>Dózsa György u. 43.</t>
  </si>
  <si>
    <t>Dózsa György u. 64.</t>
  </si>
  <si>
    <t>Dózsa György u. 81.</t>
  </si>
  <si>
    <t>Dózsa György u. 104.</t>
  </si>
  <si>
    <t>Olajos u. 1.-Dózsa György u. sarok</t>
  </si>
  <si>
    <t>Kölcsey Ferenc u. 58.</t>
  </si>
  <si>
    <t>József A.u. játszótér</t>
  </si>
  <si>
    <t>Arany János u. 19.</t>
  </si>
  <si>
    <t>Petőfi Sándor u. 31.</t>
  </si>
  <si>
    <t>Petőfi Sándor u. 61.</t>
  </si>
  <si>
    <t>Radnai u. 4.</t>
  </si>
  <si>
    <t>Radnai u. 22.</t>
  </si>
  <si>
    <t>Radnai u. 40.</t>
  </si>
  <si>
    <t>Bem József u. 13.</t>
  </si>
  <si>
    <t>Bem József u. 29.</t>
  </si>
  <si>
    <t>Móra Ferenc u. 18.</t>
  </si>
  <si>
    <t>Móra Ferenc u. 51.</t>
  </si>
  <si>
    <t>Erkel Ferenc u. 11.</t>
  </si>
  <si>
    <t>Erkel Ferenc u. 29.</t>
  </si>
  <si>
    <t>Erkel Ferenc u. 77.</t>
  </si>
  <si>
    <t>Erkel Ferenc u.-Kossuth dülő sarok</t>
  </si>
  <si>
    <t>Kis u.-Ruzsai u. sarok</t>
  </si>
  <si>
    <t>Ruzsai u. vége</t>
  </si>
  <si>
    <t>Vásártér u.-Piac u. sarok</t>
  </si>
  <si>
    <t>Vásártér u. tornaterem</t>
  </si>
  <si>
    <t>Vásártér u. vége</t>
  </si>
  <si>
    <t>Olajos u. 1.-Erkel Ferenc u. sarok</t>
  </si>
  <si>
    <t>Huszár u. vége</t>
  </si>
  <si>
    <t>Víztorony u. tüzép</t>
  </si>
  <si>
    <t>Szent Margit u.vége</t>
  </si>
  <si>
    <t>Dózsa György u.-Huszár u. sarok</t>
  </si>
  <si>
    <t>Dorozsmai u. 30. templom</t>
  </si>
  <si>
    <t>Fogarasi u. 42.</t>
  </si>
  <si>
    <t>Dorzsmai u. vége benzinkút</t>
  </si>
  <si>
    <t>Üllés tűzcsap eszközleltár</t>
  </si>
  <si>
    <t>Jele</t>
  </si>
  <si>
    <t>I.</t>
  </si>
  <si>
    <t>Vásártér u.-Piac u.</t>
  </si>
  <si>
    <t>II.</t>
  </si>
  <si>
    <t>Dorozsmai u.-Fogarasi u. sarok</t>
  </si>
  <si>
    <t>III.</t>
  </si>
  <si>
    <t>Erdélyi u. 12. előtt</t>
  </si>
  <si>
    <t>IV.</t>
  </si>
  <si>
    <t>József Attila u. játszótér</t>
  </si>
  <si>
    <t>Üllés közkifolyó eszközleltár</t>
  </si>
  <si>
    <t>Földterületek</t>
  </si>
  <si>
    <t>Hrsz</t>
  </si>
  <si>
    <t>nagyság(m2)</t>
  </si>
  <si>
    <t>Vásárlás</t>
  </si>
  <si>
    <t>Földterület</t>
  </si>
  <si>
    <t>AC 80</t>
  </si>
  <si>
    <t>AC 100</t>
  </si>
  <si>
    <t>AC 125</t>
  </si>
  <si>
    <t>AC 150</t>
  </si>
  <si>
    <t>KMPVC 80</t>
  </si>
  <si>
    <t>KMPVC 100</t>
  </si>
  <si>
    <t>KMPVC 150</t>
  </si>
  <si>
    <t>KPE 100</t>
  </si>
  <si>
    <t>PVC 80</t>
  </si>
  <si>
    <t>PVC 100</t>
  </si>
  <si>
    <t>Anyag / Átmérő</t>
  </si>
  <si>
    <t>Ivóvízhálózat Anyagkimutatás</t>
  </si>
  <si>
    <t>fekvés</t>
  </si>
  <si>
    <t>belterület</t>
  </si>
  <si>
    <t>B-23</t>
  </si>
  <si>
    <t>A vezetékszakaszok ára tartalmazza a tolózárak, tűzcsapok és közkifolyók árát is.</t>
  </si>
  <si>
    <t>Piac úti Vízmű</t>
  </si>
</sst>
</file>

<file path=xl/styles.xml><?xml version="1.0" encoding="utf-8"?>
<styleSheet xmlns="http://schemas.openxmlformats.org/spreadsheetml/2006/main">
  <numFmts count="5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##0"/>
  </numFmts>
  <fonts count="4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2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6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6" fillId="21" borderId="2" applyNumberFormat="0" applyAlignment="0" applyProtection="0"/>
    <xf numFmtId="0" fontId="9" fillId="0" borderId="0"/>
    <xf numFmtId="0" fontId="3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6" applyNumberFormat="0" applyFill="0" applyAlignment="0" applyProtection="0"/>
    <xf numFmtId="0" fontId="24" fillId="7" borderId="1" applyNumberFormat="0" applyAlignment="0" applyProtection="0"/>
    <xf numFmtId="0" fontId="5" fillId="22" borderId="7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4" fillId="4" borderId="0" applyNumberFormat="0" applyBorder="0" applyAlignment="0" applyProtection="0"/>
    <xf numFmtId="0" fontId="37" fillId="20" borderId="8" applyNumberFormat="0" applyAlignment="0" applyProtection="0"/>
    <xf numFmtId="165" fontId="38" fillId="0" borderId="0" applyFont="0" applyFill="0" applyBorder="0" applyAlignment="0" applyProtection="0">
      <alignment horizontal="right" vertical="top"/>
      <protection locked="0"/>
    </xf>
    <xf numFmtId="0" fontId="36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5" fillId="0" borderId="0"/>
    <xf numFmtId="0" fontId="43" fillId="0" borderId="0"/>
    <xf numFmtId="0" fontId="5" fillId="0" borderId="0"/>
    <xf numFmtId="0" fontId="8" fillId="0" borderId="0"/>
    <xf numFmtId="0" fontId="42" fillId="0" borderId="0"/>
    <xf numFmtId="0" fontId="8" fillId="0" borderId="0"/>
    <xf numFmtId="0" fontId="5" fillId="0" borderId="0"/>
    <xf numFmtId="0" fontId="42" fillId="0" borderId="0"/>
    <xf numFmtId="0" fontId="42" fillId="0" borderId="0"/>
    <xf numFmtId="0" fontId="5" fillId="0" borderId="0" applyNumberFormat="0" applyFont="0" applyFill="0" applyBorder="0" applyAlignment="0" applyProtection="0">
      <alignment vertical="top"/>
    </xf>
    <xf numFmtId="0" fontId="42" fillId="0" borderId="0"/>
    <xf numFmtId="0" fontId="5" fillId="0" borderId="0"/>
    <xf numFmtId="0" fontId="4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0" fillId="0" borderId="0"/>
    <xf numFmtId="0" fontId="5" fillId="22" borderId="7" applyNumberFormat="0" applyFont="0" applyAlignment="0" applyProtection="0"/>
    <xf numFmtId="0" fontId="37" fillId="20" borderId="8" applyNumberFormat="0" applyAlignment="0" applyProtection="0"/>
    <xf numFmtId="0" fontId="41" fillId="0" borderId="9" applyNumberFormat="0" applyFill="0" applyAlignment="0" applyProtection="0"/>
    <xf numFmtId="6" fontId="38" fillId="0" borderId="0" applyFont="0" applyFill="0" applyBorder="0" applyProtection="0">
      <alignment horizontal="right" vertical="top"/>
      <protection locked="0"/>
    </xf>
    <xf numFmtId="44" fontId="9" fillId="0" borderId="0" applyFont="0" applyFill="0" applyBorder="0" applyAlignment="0" applyProtection="0"/>
    <xf numFmtId="0" fontId="23" fillId="3" borderId="0" applyNumberFormat="0" applyBorder="0" applyAlignment="0" applyProtection="0"/>
    <xf numFmtId="0" fontId="39" fillId="23" borderId="0" applyNumberFormat="0" applyBorder="0" applyAlignment="0" applyProtection="0"/>
    <xf numFmtId="0" fontId="25" fillId="20" borderId="1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2">
    <xf numFmtId="0" fontId="0" fillId="0" borderId="0" xfId="0"/>
    <xf numFmtId="0" fontId="4" fillId="24" borderId="10" xfId="0" applyFont="1" applyFill="1" applyBorder="1"/>
    <xf numFmtId="0" fontId="4" fillId="0" borderId="11" xfId="0" applyFont="1" applyBorder="1"/>
    <xf numFmtId="164" fontId="4" fillId="0" borderId="11" xfId="0" applyNumberFormat="1" applyFont="1" applyBorder="1"/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/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7" fillId="0" borderId="12" xfId="82" applyFont="1" applyBorder="1" applyAlignment="1">
      <alignment horizontal="center" vertical="center"/>
    </xf>
    <xf numFmtId="2" fontId="4" fillId="0" borderId="12" xfId="0" applyNumberFormat="1" applyFont="1" applyBorder="1"/>
    <xf numFmtId="164" fontId="4" fillId="0" borderId="12" xfId="0" applyNumberFormat="1" applyFont="1" applyBorder="1"/>
    <xf numFmtId="0" fontId="4" fillId="0" borderId="10" xfId="0" applyFont="1" applyBorder="1"/>
    <xf numFmtId="0" fontId="6" fillId="0" borderId="10" xfId="0" applyFont="1" applyBorder="1" applyAlignment="1">
      <alignment vertical="center" wrapText="1"/>
    </xf>
    <xf numFmtId="0" fontId="7" fillId="0" borderId="10" xfId="82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/>
    <xf numFmtId="164" fontId="4" fillId="0" borderId="10" xfId="0" applyNumberFormat="1" applyFont="1" applyBorder="1"/>
    <xf numFmtId="0" fontId="3" fillId="24" borderId="13" xfId="0" applyFont="1" applyFill="1" applyBorder="1"/>
    <xf numFmtId="164" fontId="3" fillId="24" borderId="13" xfId="0" applyNumberFormat="1" applyFont="1" applyFill="1" applyBorder="1"/>
    <xf numFmtId="164" fontId="3" fillId="24" borderId="14" xfId="0" applyNumberFormat="1" applyFont="1" applyFill="1" applyBorder="1"/>
    <xf numFmtId="0" fontId="4" fillId="0" borderId="15" xfId="0" applyFont="1" applyBorder="1"/>
    <xf numFmtId="164" fontId="4" fillId="0" borderId="16" xfId="0" applyNumberFormat="1" applyFont="1" applyBorder="1"/>
    <xf numFmtId="0" fontId="4" fillId="0" borderId="17" xfId="0" applyFont="1" applyBorder="1"/>
    <xf numFmtId="164" fontId="4" fillId="0" borderId="18" xfId="0" applyNumberFormat="1" applyFont="1" applyBorder="1"/>
    <xf numFmtId="0" fontId="4" fillId="0" borderId="16" xfId="0" applyFont="1" applyBorder="1"/>
    <xf numFmtId="2" fontId="0" fillId="0" borderId="0" xfId="104" applyNumberFormat="1" applyFont="1"/>
    <xf numFmtId="164" fontId="0" fillId="0" borderId="0" xfId="0" applyNumberFormat="1"/>
    <xf numFmtId="0" fontId="13" fillId="0" borderId="0" xfId="0" applyFont="1"/>
    <xf numFmtId="0" fontId="14" fillId="24" borderId="17" xfId="53" applyFont="1" applyFill="1" applyBorder="1" applyAlignment="1">
      <alignment horizontal="center" vertical="center" wrapText="1"/>
    </xf>
    <xf numFmtId="0" fontId="14" fillId="24" borderId="10" xfId="53" applyFont="1" applyFill="1" applyBorder="1" applyAlignment="1">
      <alignment horizontal="center" vertical="center" wrapText="1"/>
    </xf>
    <xf numFmtId="0" fontId="14" fillId="24" borderId="18" xfId="53" applyFont="1" applyFill="1" applyBorder="1" applyAlignment="1">
      <alignment vertical="center" wrapText="1"/>
    </xf>
    <xf numFmtId="0" fontId="14" fillId="24" borderId="19" xfId="53" applyFont="1" applyFill="1" applyBorder="1" applyAlignment="1">
      <alignment horizontal="center" vertical="center" wrapText="1"/>
    </xf>
    <xf numFmtId="0" fontId="14" fillId="24" borderId="18" xfId="53" applyFont="1" applyFill="1" applyBorder="1" applyAlignment="1">
      <alignment horizontal="center" vertical="center" wrapText="1"/>
    </xf>
    <xf numFmtId="2" fontId="14" fillId="24" borderId="10" xfId="104" applyNumberFormat="1" applyFont="1" applyFill="1" applyBorder="1" applyAlignment="1">
      <alignment horizontal="center" vertical="center" wrapText="1"/>
    </xf>
    <xf numFmtId="0" fontId="14" fillId="24" borderId="20" xfId="53" applyFont="1" applyFill="1" applyBorder="1" applyAlignment="1">
      <alignment horizontal="center" vertical="center" wrapText="1"/>
    </xf>
    <xf numFmtId="164" fontId="14" fillId="24" borderId="17" xfId="53" applyNumberFormat="1" applyFont="1" applyFill="1" applyBorder="1" applyAlignment="1">
      <alignment horizontal="center" vertical="center" wrapText="1"/>
    </xf>
    <xf numFmtId="164" fontId="14" fillId="24" borderId="10" xfId="53" applyNumberFormat="1" applyFont="1" applyFill="1" applyBorder="1" applyAlignment="1">
      <alignment horizontal="center" vertical="center" wrapText="1"/>
    </xf>
    <xf numFmtId="164" fontId="14" fillId="24" borderId="18" xfId="53" applyNumberFormat="1" applyFont="1" applyFill="1" applyBorder="1" applyAlignment="1">
      <alignment horizontal="center" vertical="center" wrapText="1"/>
    </xf>
    <xf numFmtId="2" fontId="4" fillId="0" borderId="11" xfId="104" applyNumberFormat="1" applyFont="1" applyBorder="1"/>
    <xf numFmtId="164" fontId="4" fillId="0" borderId="21" xfId="0" applyNumberFormat="1" applyFont="1" applyBorder="1"/>
    <xf numFmtId="0" fontId="4" fillId="0" borderId="22" xfId="0" applyFont="1" applyBorder="1"/>
    <xf numFmtId="2" fontId="4" fillId="0" borderId="12" xfId="104" applyNumberFormat="1" applyFont="1" applyBorder="1"/>
    <xf numFmtId="2" fontId="4" fillId="0" borderId="22" xfId="104" applyNumberFormat="1" applyFont="1" applyBorder="1"/>
    <xf numFmtId="164" fontId="4" fillId="0" borderId="22" xfId="0" applyNumberFormat="1" applyFont="1" applyBorder="1"/>
    <xf numFmtId="0" fontId="13" fillId="0" borderId="0" xfId="0" applyFont="1" applyBorder="1"/>
    <xf numFmtId="164" fontId="16" fillId="0" borderId="23" xfId="0" applyNumberFormat="1" applyFont="1" applyBorder="1"/>
    <xf numFmtId="164" fontId="16" fillId="0" borderId="24" xfId="0" applyNumberFormat="1" applyFont="1" applyBorder="1"/>
    <xf numFmtId="164" fontId="4" fillId="0" borderId="25" xfId="0" applyNumberFormat="1" applyFont="1" applyBorder="1"/>
    <xf numFmtId="0" fontId="4" fillId="0" borderId="0" xfId="0" applyFont="1" applyBorder="1"/>
    <xf numFmtId="0" fontId="7" fillId="0" borderId="12" xfId="85" applyFont="1" applyBorder="1" applyAlignment="1">
      <alignment horizontal="center" vertical="center"/>
    </xf>
    <xf numFmtId="0" fontId="7" fillId="0" borderId="10" xfId="85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2" fontId="4" fillId="0" borderId="10" xfId="104" applyNumberFormat="1" applyFont="1" applyBorder="1"/>
    <xf numFmtId="0" fontId="7" fillId="0" borderId="12" xfId="83" applyFont="1" applyBorder="1" applyAlignment="1">
      <alignment horizontal="center"/>
    </xf>
    <xf numFmtId="0" fontId="7" fillId="0" borderId="12" xfId="83" applyFont="1" applyBorder="1"/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7" fillId="0" borderId="0" xfId="82" applyFont="1"/>
    <xf numFmtId="0" fontId="7" fillId="0" borderId="12" xfId="82" applyFont="1" applyBorder="1" applyAlignment="1">
      <alignment horizontal="center"/>
    </xf>
    <xf numFmtId="0" fontId="7" fillId="0" borderId="12" xfId="82" applyFont="1" applyBorder="1"/>
    <xf numFmtId="0" fontId="7" fillId="0" borderId="12" xfId="82" applyFont="1" applyBorder="1" applyAlignment="1">
      <alignment wrapText="1"/>
    </xf>
    <xf numFmtId="0" fontId="7" fillId="0" borderId="12" xfId="82" applyFont="1" applyFill="1" applyBorder="1" applyAlignment="1">
      <alignment wrapText="1"/>
    </xf>
    <xf numFmtId="0" fontId="11" fillId="0" borderId="0" xfId="82" applyFont="1"/>
    <xf numFmtId="0" fontId="11" fillId="0" borderId="0" xfId="82" applyFont="1" applyAlignment="1">
      <alignment horizontal="center"/>
    </xf>
    <xf numFmtId="0" fontId="6" fillId="24" borderId="12" xfId="82" applyFont="1" applyFill="1" applyBorder="1" applyAlignment="1">
      <alignment horizontal="center" vertical="center" wrapText="1"/>
    </xf>
    <xf numFmtId="0" fontId="7" fillId="24" borderId="23" xfId="82" applyFont="1" applyFill="1" applyBorder="1" applyAlignment="1">
      <alignment horizontal="center" vertical="center" wrapText="1"/>
    </xf>
    <xf numFmtId="0" fontId="7" fillId="0" borderId="27" xfId="82" applyFont="1" applyBorder="1" applyAlignment="1">
      <alignment horizontal="center"/>
    </xf>
    <xf numFmtId="0" fontId="7" fillId="0" borderId="11" xfId="82" applyFont="1" applyBorder="1"/>
    <xf numFmtId="0" fontId="7" fillId="0" borderId="11" xfId="82" applyFont="1" applyBorder="1" applyAlignment="1">
      <alignment wrapText="1"/>
    </xf>
    <xf numFmtId="0" fontId="7" fillId="0" borderId="11" xfId="82" applyFont="1" applyBorder="1" applyAlignment="1">
      <alignment horizontal="center"/>
    </xf>
    <xf numFmtId="0" fontId="7" fillId="0" borderId="21" xfId="82" applyFont="1" applyBorder="1" applyAlignment="1">
      <alignment wrapText="1"/>
    </xf>
    <xf numFmtId="0" fontId="7" fillId="0" borderId="15" xfId="82" applyFont="1" applyBorder="1" applyAlignment="1">
      <alignment horizontal="center"/>
    </xf>
    <xf numFmtId="0" fontId="7" fillId="0" borderId="16" xfId="82" applyFont="1" applyBorder="1" applyAlignment="1">
      <alignment wrapText="1"/>
    </xf>
    <xf numFmtId="0" fontId="7" fillId="0" borderId="23" xfId="82" applyFont="1" applyBorder="1" applyAlignment="1">
      <alignment horizontal="center"/>
    </xf>
    <xf numFmtId="0" fontId="7" fillId="0" borderId="24" xfId="82" applyFont="1" applyBorder="1" applyAlignment="1">
      <alignment wrapText="1"/>
    </xf>
    <xf numFmtId="0" fontId="7" fillId="0" borderId="17" xfId="82" applyFont="1" applyBorder="1" applyAlignment="1">
      <alignment horizontal="center"/>
    </xf>
    <xf numFmtId="0" fontId="7" fillId="0" borderId="10" xfId="82" applyFont="1" applyBorder="1"/>
    <xf numFmtId="0" fontId="7" fillId="0" borderId="10" xfId="82" applyFont="1" applyBorder="1" applyAlignment="1">
      <alignment wrapText="1"/>
    </xf>
    <xf numFmtId="0" fontId="6" fillId="24" borderId="11" xfId="82" applyFont="1" applyFill="1" applyBorder="1"/>
    <xf numFmtId="0" fontId="6" fillId="24" borderId="21" xfId="82" applyFont="1" applyFill="1" applyBorder="1"/>
    <xf numFmtId="0" fontId="7" fillId="0" borderId="12" xfId="83" applyFont="1" applyBorder="1" applyAlignment="1">
      <alignment wrapText="1"/>
    </xf>
    <xf numFmtId="0" fontId="7" fillId="0" borderId="12" xfId="83" applyFont="1" applyFill="1" applyBorder="1" applyAlignment="1">
      <alignment wrapText="1"/>
    </xf>
    <xf numFmtId="0" fontId="7" fillId="0" borderId="12" xfId="83" applyFont="1" applyFill="1" applyBorder="1" applyAlignment="1">
      <alignment horizontal="center"/>
    </xf>
    <xf numFmtId="0" fontId="7" fillId="0" borderId="15" xfId="83" applyFont="1" applyBorder="1" applyAlignment="1">
      <alignment horizontal="center"/>
    </xf>
    <xf numFmtId="0" fontId="7" fillId="0" borderId="16" xfId="83" applyFont="1" applyBorder="1"/>
    <xf numFmtId="0" fontId="7" fillId="0" borderId="17" xfId="83" applyFont="1" applyBorder="1" applyAlignment="1">
      <alignment horizontal="center"/>
    </xf>
    <xf numFmtId="0" fontId="7" fillId="0" borderId="10" xfId="83" applyFont="1" applyBorder="1" applyAlignment="1">
      <alignment wrapText="1"/>
    </xf>
    <xf numFmtId="0" fontId="7" fillId="0" borderId="10" xfId="83" applyFont="1" applyBorder="1" applyAlignment="1">
      <alignment horizontal="center"/>
    </xf>
    <xf numFmtId="0" fontId="7" fillId="0" borderId="10" xfId="83" applyFont="1" applyBorder="1"/>
    <xf numFmtId="0" fontId="7" fillId="0" borderId="18" xfId="83" applyFont="1" applyBorder="1"/>
    <xf numFmtId="0" fontId="6" fillId="24" borderId="13" xfId="83" applyFont="1" applyFill="1" applyBorder="1" applyAlignment="1">
      <alignment horizontal="center"/>
    </xf>
    <xf numFmtId="0" fontId="7" fillId="24" borderId="12" xfId="83" applyFont="1" applyFill="1" applyBorder="1" applyAlignment="1">
      <alignment horizontal="center" vertical="center" wrapText="1"/>
    </xf>
    <xf numFmtId="0" fontId="7" fillId="0" borderId="28" xfId="83" applyFont="1" applyBorder="1" applyAlignment="1">
      <alignment horizontal="center"/>
    </xf>
    <xf numFmtId="0" fontId="7" fillId="0" borderId="23" xfId="83" applyFont="1" applyBorder="1"/>
    <xf numFmtId="0" fontId="7" fillId="0" borderId="23" xfId="83" applyFont="1" applyBorder="1" applyAlignment="1">
      <alignment horizontal="center"/>
    </xf>
    <xf numFmtId="0" fontId="7" fillId="0" borderId="24" xfId="83" applyFont="1" applyBorder="1"/>
    <xf numFmtId="164" fontId="4" fillId="0" borderId="12" xfId="0" applyNumberFormat="1" applyFont="1" applyFill="1" applyBorder="1"/>
    <xf numFmtId="0" fontId="19" fillId="0" borderId="0" xfId="0" applyFont="1"/>
    <xf numFmtId="0" fontId="20" fillId="0" borderId="12" xfId="53" applyFont="1" applyFill="1" applyBorder="1" applyAlignment="1">
      <alignment horizontal="left"/>
    </xf>
    <xf numFmtId="0" fontId="20" fillId="0" borderId="12" xfId="53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1" fillId="0" borderId="12" xfId="53" applyFont="1" applyBorder="1" applyAlignment="1">
      <alignment horizontal="center" vertical="center"/>
    </xf>
    <xf numFmtId="0" fontId="0" fillId="0" borderId="12" xfId="0" applyBorder="1"/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0" borderId="27" xfId="0" applyFont="1" applyBorder="1"/>
    <xf numFmtId="0" fontId="4" fillId="0" borderId="21" xfId="0" applyFont="1" applyBorder="1"/>
    <xf numFmtId="0" fontId="4" fillId="0" borderId="18" xfId="0" applyFont="1" applyBorder="1"/>
    <xf numFmtId="0" fontId="19" fillId="24" borderId="29" xfId="0" applyFont="1" applyFill="1" applyBorder="1"/>
    <xf numFmtId="0" fontId="19" fillId="24" borderId="14" xfId="0" applyFont="1" applyFill="1" applyBorder="1"/>
    <xf numFmtId="49" fontId="17" fillId="0" borderId="12" xfId="83" applyNumberFormat="1" applyFont="1" applyBorder="1" applyAlignment="1">
      <alignment horizontal="center"/>
    </xf>
    <xf numFmtId="0" fontId="17" fillId="0" borderId="12" xfId="83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2" xfId="0" applyFont="1" applyFill="1" applyBorder="1"/>
    <xf numFmtId="0" fontId="6" fillId="0" borderId="12" xfId="0" applyFont="1" applyFill="1" applyBorder="1" applyAlignment="1">
      <alignment vertical="center" wrapText="1"/>
    </xf>
    <xf numFmtId="0" fontId="7" fillId="0" borderId="12" xfId="82" applyFont="1" applyFill="1" applyBorder="1" applyAlignment="1">
      <alignment horizontal="center" vertical="center"/>
    </xf>
    <xf numFmtId="164" fontId="21" fillId="0" borderId="12" xfId="53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9" fontId="4" fillId="24" borderId="12" xfId="0" applyNumberFormat="1" applyFont="1" applyFill="1" applyBorder="1" applyAlignment="1">
      <alignment horizontal="center" vertical="center" wrapText="1"/>
    </xf>
    <xf numFmtId="9" fontId="4" fillId="24" borderId="10" xfId="0" applyNumberFormat="1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6" xfId="0" applyNumberFormat="1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64" fontId="4" fillId="24" borderId="15" xfId="0" applyNumberFormat="1" applyFont="1" applyFill="1" applyBorder="1" applyAlignment="1">
      <alignment horizontal="center" vertical="center" wrapText="1"/>
    </xf>
    <xf numFmtId="164" fontId="4" fillId="24" borderId="17" xfId="0" applyNumberFormat="1" applyFont="1" applyFill="1" applyBorder="1" applyAlignment="1">
      <alignment horizontal="center" vertical="center" wrapText="1"/>
    </xf>
    <xf numFmtId="164" fontId="4" fillId="24" borderId="26" xfId="0" applyNumberFormat="1" applyFont="1" applyFill="1" applyBorder="1" applyAlignment="1">
      <alignment horizontal="center" vertical="center" wrapText="1"/>
    </xf>
    <xf numFmtId="164" fontId="4" fillId="24" borderId="41" xfId="0" applyNumberFormat="1" applyFont="1" applyFill="1" applyBorder="1" applyAlignment="1">
      <alignment horizontal="center" vertical="center" wrapText="1"/>
    </xf>
    <xf numFmtId="164" fontId="4" fillId="24" borderId="20" xfId="0" applyNumberFormat="1" applyFont="1" applyFill="1" applyBorder="1" applyAlignment="1">
      <alignment horizontal="center" vertical="center" wrapText="1"/>
    </xf>
    <xf numFmtId="9" fontId="4" fillId="24" borderId="16" xfId="0" applyNumberFormat="1" applyFont="1" applyFill="1" applyBorder="1" applyAlignment="1">
      <alignment horizontal="center" vertical="center" wrapText="1"/>
    </xf>
    <xf numFmtId="9" fontId="4" fillId="24" borderId="18" xfId="0" applyNumberFormat="1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left"/>
    </xf>
    <xf numFmtId="0" fontId="3" fillId="24" borderId="34" xfId="0" applyFont="1" applyFill="1" applyBorder="1" applyAlignment="1">
      <alignment horizontal="left"/>
    </xf>
    <xf numFmtId="0" fontId="3" fillId="24" borderId="35" xfId="0" applyFont="1" applyFill="1" applyBorder="1" applyAlignment="1">
      <alignment horizontal="left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2" fontId="4" fillId="24" borderId="10" xfId="104" applyNumberFormat="1" applyFont="1" applyFill="1" applyBorder="1" applyAlignment="1">
      <alignment horizontal="center" vertical="center" wrapText="1"/>
    </xf>
    <xf numFmtId="2" fontId="4" fillId="24" borderId="26" xfId="104" applyNumberFormat="1" applyFont="1" applyFill="1" applyBorder="1" applyAlignment="1">
      <alignment horizontal="center" vertical="center" wrapText="1"/>
    </xf>
    <xf numFmtId="2" fontId="4" fillId="24" borderId="41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164" fontId="2" fillId="24" borderId="34" xfId="0" applyNumberFormat="1" applyFont="1" applyFill="1" applyBorder="1" applyAlignment="1">
      <alignment horizontal="center" vertical="center"/>
    </xf>
    <xf numFmtId="164" fontId="2" fillId="24" borderId="38" xfId="0" applyNumberFormat="1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164" fontId="3" fillId="24" borderId="39" xfId="0" applyNumberFormat="1" applyFont="1" applyFill="1" applyBorder="1" applyAlignment="1">
      <alignment horizontal="center" vertical="center"/>
    </xf>
    <xf numFmtId="164" fontId="3" fillId="24" borderId="36" xfId="0" applyNumberFormat="1" applyFont="1" applyFill="1" applyBorder="1" applyAlignment="1">
      <alignment horizontal="center" vertical="center"/>
    </xf>
    <xf numFmtId="164" fontId="3" fillId="24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4" borderId="33" xfId="0" applyFont="1" applyFill="1" applyBorder="1" applyAlignment="1">
      <alignment horizontal="right"/>
    </xf>
    <xf numFmtId="0" fontId="3" fillId="24" borderId="34" xfId="0" applyFont="1" applyFill="1" applyBorder="1" applyAlignment="1">
      <alignment horizontal="right"/>
    </xf>
    <xf numFmtId="0" fontId="3" fillId="24" borderId="35" xfId="0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right"/>
    </xf>
    <xf numFmtId="0" fontId="3" fillId="24" borderId="29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49" xfId="85" applyFont="1" applyBorder="1" applyAlignment="1">
      <alignment horizontal="center" vertical="center"/>
    </xf>
    <xf numFmtId="0" fontId="7" fillId="0" borderId="22" xfId="85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10" xfId="53" applyFont="1" applyFill="1" applyBorder="1" applyAlignment="1">
      <alignment horizontal="center" vertical="center" wrapText="1"/>
    </xf>
    <xf numFmtId="0" fontId="14" fillId="0" borderId="22" xfId="53" applyFont="1" applyFill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right"/>
    </xf>
    <xf numFmtId="0" fontId="4" fillId="0" borderId="5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0" xfId="83" applyFont="1" applyFill="1" applyBorder="1" applyAlignment="1">
      <alignment horizontal="center" vertical="center" wrapText="1"/>
    </xf>
    <xf numFmtId="0" fontId="7" fillId="0" borderId="22" xfId="83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4" fillId="0" borderId="49" xfId="53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0" fillId="25" borderId="42" xfId="53" applyFont="1" applyFill="1" applyBorder="1" applyAlignment="1">
      <alignment horizontal="center"/>
    </xf>
    <xf numFmtId="0" fontId="10" fillId="25" borderId="43" xfId="53" applyFont="1" applyFill="1" applyBorder="1" applyAlignment="1">
      <alignment horizontal="center"/>
    </xf>
    <xf numFmtId="0" fontId="10" fillId="25" borderId="44" xfId="53" applyFont="1" applyFill="1" applyBorder="1" applyAlignment="1">
      <alignment horizontal="center"/>
    </xf>
    <xf numFmtId="0" fontId="12" fillId="25" borderId="27" xfId="53" applyFont="1" applyFill="1" applyBorder="1" applyAlignment="1">
      <alignment horizontal="center" vertical="center"/>
    </xf>
    <xf numFmtId="0" fontId="12" fillId="25" borderId="11" xfId="53" applyFont="1" applyFill="1" applyBorder="1" applyAlignment="1">
      <alignment horizontal="center" vertical="center"/>
    </xf>
    <xf numFmtId="0" fontId="12" fillId="25" borderId="21" xfId="53" applyFont="1" applyFill="1" applyBorder="1" applyAlignment="1">
      <alignment horizontal="center" vertical="center"/>
    </xf>
    <xf numFmtId="0" fontId="12" fillId="25" borderId="45" xfId="53" applyFont="1" applyFill="1" applyBorder="1" applyAlignment="1">
      <alignment horizontal="center" vertical="center"/>
    </xf>
    <xf numFmtId="0" fontId="12" fillId="25" borderId="46" xfId="53" applyFont="1" applyFill="1" applyBorder="1" applyAlignment="1">
      <alignment horizontal="center" vertical="center"/>
    </xf>
    <xf numFmtId="0" fontId="12" fillId="25" borderId="47" xfId="53" applyFont="1" applyFill="1" applyBorder="1" applyAlignment="1">
      <alignment horizontal="center"/>
    </xf>
    <xf numFmtId="0" fontId="12" fillId="25" borderId="11" xfId="53" applyFont="1" applyFill="1" applyBorder="1" applyAlignment="1">
      <alignment horizontal="center"/>
    </xf>
    <xf numFmtId="0" fontId="12" fillId="25" borderId="48" xfId="53" applyFont="1" applyFill="1" applyBorder="1" applyAlignment="1">
      <alignment horizontal="center"/>
    </xf>
    <xf numFmtId="164" fontId="12" fillId="25" borderId="27" xfId="53" applyNumberFormat="1" applyFont="1" applyFill="1" applyBorder="1" applyAlignment="1">
      <alignment horizontal="center"/>
    </xf>
    <xf numFmtId="164" fontId="12" fillId="25" borderId="11" xfId="53" applyNumberFormat="1" applyFont="1" applyFill="1" applyBorder="1" applyAlignment="1">
      <alignment horizontal="center"/>
    </xf>
    <xf numFmtId="164" fontId="12" fillId="25" borderId="21" xfId="53" applyNumberFormat="1" applyFont="1" applyFill="1" applyBorder="1" applyAlignment="1">
      <alignment horizontal="center"/>
    </xf>
    <xf numFmtId="0" fontId="7" fillId="24" borderId="16" xfId="82" applyFont="1" applyFill="1" applyBorder="1" applyAlignment="1">
      <alignment horizontal="center" vertical="center" wrapText="1"/>
    </xf>
    <xf numFmtId="0" fontId="7" fillId="24" borderId="24" xfId="82" applyFont="1" applyFill="1" applyBorder="1" applyAlignment="1">
      <alignment horizontal="center" vertical="center" wrapText="1"/>
    </xf>
    <xf numFmtId="0" fontId="18" fillId="24" borderId="27" xfId="82" applyFont="1" applyFill="1" applyBorder="1" applyAlignment="1">
      <alignment horizontal="center"/>
    </xf>
    <xf numFmtId="0" fontId="18" fillId="24" borderId="11" xfId="82" applyFont="1" applyFill="1" applyBorder="1" applyAlignment="1">
      <alignment horizontal="center"/>
    </xf>
    <xf numFmtId="0" fontId="18" fillId="24" borderId="21" xfId="82" applyFont="1" applyFill="1" applyBorder="1" applyAlignment="1">
      <alignment horizontal="center"/>
    </xf>
    <xf numFmtId="0" fontId="6" fillId="24" borderId="23" xfId="82" applyFont="1" applyFill="1" applyBorder="1" applyAlignment="1">
      <alignment horizontal="center"/>
    </xf>
    <xf numFmtId="0" fontId="6" fillId="24" borderId="24" xfId="82" applyFont="1" applyFill="1" applyBorder="1" applyAlignment="1">
      <alignment horizontal="center"/>
    </xf>
    <xf numFmtId="0" fontId="7" fillId="24" borderId="15" xfId="82" applyFont="1" applyFill="1" applyBorder="1" applyAlignment="1">
      <alignment horizontal="center" vertical="center" wrapText="1"/>
    </xf>
    <xf numFmtId="0" fontId="7" fillId="24" borderId="28" xfId="82" applyFont="1" applyFill="1" applyBorder="1" applyAlignment="1">
      <alignment horizontal="center" vertical="center" wrapText="1"/>
    </xf>
    <xf numFmtId="0" fontId="7" fillId="24" borderId="12" xfId="82" applyFont="1" applyFill="1" applyBorder="1" applyAlignment="1">
      <alignment horizontal="center" vertical="center" wrapText="1"/>
    </xf>
    <xf numFmtId="0" fontId="7" fillId="24" borderId="23" xfId="82" applyFont="1" applyFill="1" applyBorder="1" applyAlignment="1">
      <alignment horizontal="center" vertical="center" wrapText="1"/>
    </xf>
    <xf numFmtId="0" fontId="6" fillId="24" borderId="27" xfId="82" applyFont="1" applyFill="1" applyBorder="1" applyAlignment="1">
      <alignment horizontal="right"/>
    </xf>
    <xf numFmtId="0" fontId="6" fillId="24" borderId="11" xfId="82" applyFont="1" applyFill="1" applyBorder="1" applyAlignment="1">
      <alignment horizontal="right"/>
    </xf>
    <xf numFmtId="0" fontId="6" fillId="24" borderId="28" xfId="82" applyFont="1" applyFill="1" applyBorder="1" applyAlignment="1">
      <alignment horizontal="right"/>
    </xf>
    <xf numFmtId="0" fontId="6" fillId="24" borderId="23" xfId="82" applyFont="1" applyFill="1" applyBorder="1" applyAlignment="1">
      <alignment horizontal="right"/>
    </xf>
    <xf numFmtId="0" fontId="6" fillId="24" borderId="29" xfId="83" applyFont="1" applyFill="1" applyBorder="1" applyAlignment="1">
      <alignment horizontal="right"/>
    </xf>
    <xf numFmtId="0" fontId="6" fillId="24" borderId="13" xfId="83" applyFont="1" applyFill="1" applyBorder="1" applyAlignment="1">
      <alignment horizontal="right"/>
    </xf>
    <xf numFmtId="0" fontId="6" fillId="24" borderId="13" xfId="83" applyFont="1" applyFill="1" applyBorder="1" applyAlignment="1">
      <alignment horizontal="center"/>
    </xf>
    <xf numFmtId="0" fontId="6" fillId="24" borderId="14" xfId="83" applyFont="1" applyFill="1" applyBorder="1" applyAlignment="1">
      <alignment horizontal="center"/>
    </xf>
    <xf numFmtId="0" fontId="11" fillId="24" borderId="39" xfId="83" applyFont="1" applyFill="1" applyBorder="1" applyAlignment="1">
      <alignment horizontal="center"/>
    </xf>
    <xf numFmtId="0" fontId="11" fillId="24" borderId="36" xfId="83" applyFont="1" applyFill="1" applyBorder="1" applyAlignment="1">
      <alignment horizontal="center"/>
    </xf>
    <xf numFmtId="0" fontId="11" fillId="24" borderId="37" xfId="83" applyFont="1" applyFill="1" applyBorder="1" applyAlignment="1">
      <alignment horizontal="center"/>
    </xf>
    <xf numFmtId="0" fontId="11" fillId="24" borderId="54" xfId="83" applyFont="1" applyFill="1" applyBorder="1" applyAlignment="1">
      <alignment horizontal="center"/>
    </xf>
    <xf numFmtId="0" fontId="11" fillId="24" borderId="0" xfId="83" applyFont="1" applyFill="1" applyBorder="1" applyAlignment="1">
      <alignment horizontal="center"/>
    </xf>
    <xf numFmtId="0" fontId="11" fillId="24" borderId="55" xfId="83" applyFont="1" applyFill="1" applyBorder="1" applyAlignment="1">
      <alignment horizontal="center"/>
    </xf>
    <xf numFmtId="0" fontId="7" fillId="24" borderId="15" xfId="83" applyFont="1" applyFill="1" applyBorder="1" applyAlignment="1">
      <alignment horizontal="center" vertical="center" wrapText="1"/>
    </xf>
    <xf numFmtId="0" fontId="7" fillId="24" borderId="12" xfId="83" applyFont="1" applyFill="1" applyBorder="1" applyAlignment="1">
      <alignment horizontal="center" vertical="center" wrapText="1"/>
    </xf>
    <xf numFmtId="0" fontId="7" fillId="24" borderId="18" xfId="83" applyFont="1" applyFill="1" applyBorder="1" applyAlignment="1">
      <alignment horizontal="center" vertical="center" wrapText="1"/>
    </xf>
    <xf numFmtId="0" fontId="7" fillId="24" borderId="25" xfId="83" applyFont="1" applyFill="1" applyBorder="1" applyAlignment="1">
      <alignment horizontal="center" vertical="center" wrapText="1"/>
    </xf>
    <xf numFmtId="0" fontId="11" fillId="24" borderId="39" xfId="83" applyFont="1" applyFill="1" applyBorder="1" applyAlignment="1">
      <alignment horizontal="center" vertical="center"/>
    </xf>
    <xf numFmtId="0" fontId="11" fillId="24" borderId="36" xfId="83" applyFont="1" applyFill="1" applyBorder="1" applyAlignment="1">
      <alignment horizontal="center" vertical="center"/>
    </xf>
    <xf numFmtId="0" fontId="11" fillId="24" borderId="37" xfId="83" applyFont="1" applyFill="1" applyBorder="1" applyAlignment="1">
      <alignment horizontal="center" vertical="center"/>
    </xf>
    <xf numFmtId="0" fontId="11" fillId="24" borderId="56" xfId="83" applyFont="1" applyFill="1" applyBorder="1" applyAlignment="1">
      <alignment horizontal="center" vertical="center"/>
    </xf>
    <xf numFmtId="0" fontId="11" fillId="24" borderId="57" xfId="83" applyFont="1" applyFill="1" applyBorder="1" applyAlignment="1">
      <alignment horizontal="center" vertical="center"/>
    </xf>
    <xf numFmtId="0" fontId="11" fillId="24" borderId="58" xfId="83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</cellXfs>
  <cellStyles count="114">
    <cellStyle name="20% - 1. jelölőszín 2" xfId="1"/>
    <cellStyle name="20% - 2. jelölőszín 2" xfId="2"/>
    <cellStyle name="20% - 3. jelölőszín 2" xfId="3"/>
    <cellStyle name="20% - 4. jelölőszín 2" xfId="4"/>
    <cellStyle name="20% - 5. jelölőszín 2" xfId="5"/>
    <cellStyle name="20% - 6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 2" xfId="13"/>
    <cellStyle name="40% - 2. jelölőszín 2" xfId="14"/>
    <cellStyle name="40% - 3. jelölőszín 2" xfId="15"/>
    <cellStyle name="40% - 4. jelölőszín 2" xfId="16"/>
    <cellStyle name="40% - 5. jelölőszín 2" xfId="17"/>
    <cellStyle name="40% - 6. jelölőszín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 2" xfId="25"/>
    <cellStyle name="60% - 2. jelölőszín 2" xfId="26"/>
    <cellStyle name="60% - 3. jelölőszín 2" xfId="27"/>
    <cellStyle name="60% - 4. jelölőszín 2" xfId="28"/>
    <cellStyle name="60% - 5. jelölőszín 2" xfId="29"/>
    <cellStyle name="60% - 6. jelölőszín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 2" xfId="44"/>
    <cellStyle name="Calculation" xfId="45"/>
    <cellStyle name="Check Cell" xfId="46"/>
    <cellStyle name="Cím 2" xfId="47"/>
    <cellStyle name="Címsor 1 2" xfId="48"/>
    <cellStyle name="Címsor 2 2" xfId="49"/>
    <cellStyle name="Címsor 3 2" xfId="50"/>
    <cellStyle name="Címsor 4 2" xfId="51"/>
    <cellStyle name="Ellenőrzőcella 2" xfId="52"/>
    <cellStyle name="Excel Built-in Normal" xfId="53"/>
    <cellStyle name="Explanatory Text" xfId="54"/>
    <cellStyle name="Ezres 2" xfId="55"/>
    <cellStyle name="Ezres 3" xfId="56"/>
    <cellStyle name="Ezres 4" xfId="57"/>
    <cellStyle name="Figyelmeztetés 2" xfId="58"/>
    <cellStyle name="Good" xfId="59"/>
    <cellStyle name="Heading 1" xfId="60"/>
    <cellStyle name="Heading 2" xfId="61"/>
    <cellStyle name="Heading 3" xfId="62"/>
    <cellStyle name="Heading 4" xfId="63"/>
    <cellStyle name="Hiperhivatkozás_szennyviz_CBA_20080423_nkr" xfId="64"/>
    <cellStyle name="Hivatkozott cella 2" xfId="65"/>
    <cellStyle name="Input" xfId="66"/>
    <cellStyle name="Jegyzet 2" xfId="67"/>
    <cellStyle name="Jelölőszín (1) 2" xfId="68"/>
    <cellStyle name="Jelölőszín (2) 2" xfId="69"/>
    <cellStyle name="Jelölőszín (3) 2" xfId="70"/>
    <cellStyle name="Jelölőszín (4) 2" xfId="71"/>
    <cellStyle name="Jelölőszín (5) 2" xfId="72"/>
    <cellStyle name="Jelölőszín (6) 2" xfId="73"/>
    <cellStyle name="Jó 2" xfId="74"/>
    <cellStyle name="Kimenet 2" xfId="75"/>
    <cellStyle name="Kódszám" xfId="76"/>
    <cellStyle name="Linked Cell" xfId="77"/>
    <cellStyle name="Magyarázó szöveg 2" xfId="78"/>
    <cellStyle name="Neutral" xfId="79"/>
    <cellStyle name="Normál" xfId="0" builtinId="0"/>
    <cellStyle name="Normál 10" xfId="80"/>
    <cellStyle name="Normál 11" xfId="81"/>
    <cellStyle name="Normál 2" xfId="82"/>
    <cellStyle name="Normál 2 2" xfId="83"/>
    <cellStyle name="Normál 2 3" xfId="84"/>
    <cellStyle name="Normál 3" xfId="85"/>
    <cellStyle name="Normál 4" xfId="86"/>
    <cellStyle name="Normál 4 2" xfId="87"/>
    <cellStyle name="Normál 5" xfId="88"/>
    <cellStyle name="Normál 6" xfId="89"/>
    <cellStyle name="Normál 7" xfId="90"/>
    <cellStyle name="Normál 8" xfId="91"/>
    <cellStyle name="Normál 8 2" xfId="92"/>
    <cellStyle name="Normál 9" xfId="93"/>
    <cellStyle name="Normál 9 2" xfId="94"/>
    <cellStyle name="Normal_Alap 1200" xfId="95"/>
    <cellStyle name="Note" xfId="96"/>
    <cellStyle name="Output" xfId="97"/>
    <cellStyle name="Összesen 2" xfId="98"/>
    <cellStyle name="Pénz [0]" xfId="99"/>
    <cellStyle name="Pénznem 2" xfId="100"/>
    <cellStyle name="Rossz 2" xfId="101"/>
    <cellStyle name="Semleges 2" xfId="102"/>
    <cellStyle name="Számítás 2" xfId="103"/>
    <cellStyle name="Százalék" xfId="104" builtinId="5"/>
    <cellStyle name="Százalék 2" xfId="105"/>
    <cellStyle name="Százalék 2 2" xfId="106"/>
    <cellStyle name="Százalék 3" xfId="107"/>
    <cellStyle name="Százalék 4" xfId="108"/>
    <cellStyle name="Százalék 5" xfId="109"/>
    <cellStyle name="Százalék 6" xfId="110"/>
    <cellStyle name="Title" xfId="111"/>
    <cellStyle name="Total" xfId="112"/>
    <cellStyle name="Warning Text" xfId="1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Üllés</a:t>
            </a:r>
            <a:r>
              <a:rPr lang="hu-HU" baseline="0"/>
              <a:t> </a:t>
            </a:r>
            <a:r>
              <a:rPr lang="hu-HU"/>
              <a:t>Ivóvízhálózat Anyagkimutatás</a:t>
            </a: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  <c:explosion val="23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anyagösszesítő!$B$5:$B$14</c:f>
              <c:strCache>
                <c:ptCount val="10"/>
                <c:pt idx="0">
                  <c:v>AC 80</c:v>
                </c:pt>
                <c:pt idx="1">
                  <c:v>AC 100</c:v>
                </c:pt>
                <c:pt idx="2">
                  <c:v>AC 125</c:v>
                </c:pt>
                <c:pt idx="3">
                  <c:v>AC 150</c:v>
                </c:pt>
                <c:pt idx="4">
                  <c:v>KMPVC 80</c:v>
                </c:pt>
                <c:pt idx="5">
                  <c:v>KMPVC 100</c:v>
                </c:pt>
                <c:pt idx="6">
                  <c:v>KMPVC 150</c:v>
                </c:pt>
                <c:pt idx="7">
                  <c:v>KPE 100</c:v>
                </c:pt>
                <c:pt idx="8">
                  <c:v>PVC 80</c:v>
                </c:pt>
                <c:pt idx="9">
                  <c:v>PVC 100</c:v>
                </c:pt>
              </c:strCache>
            </c:strRef>
          </c:cat>
          <c:val>
            <c:numRef>
              <c:f>anyagösszesítő!$C$5:$C$14</c:f>
              <c:numCache>
                <c:formatCode>General</c:formatCode>
                <c:ptCount val="10"/>
                <c:pt idx="0">
                  <c:v>1411</c:v>
                </c:pt>
                <c:pt idx="1">
                  <c:v>5086</c:v>
                </c:pt>
                <c:pt idx="2">
                  <c:v>374</c:v>
                </c:pt>
                <c:pt idx="3">
                  <c:v>126</c:v>
                </c:pt>
                <c:pt idx="4">
                  <c:v>656</c:v>
                </c:pt>
                <c:pt idx="5">
                  <c:v>10277</c:v>
                </c:pt>
                <c:pt idx="6">
                  <c:v>272</c:v>
                </c:pt>
                <c:pt idx="7">
                  <c:v>127</c:v>
                </c:pt>
                <c:pt idx="8">
                  <c:v>626</c:v>
                </c:pt>
                <c:pt idx="9">
                  <c:v>764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4</xdr:row>
      <xdr:rowOff>95250</xdr:rowOff>
    </xdr:from>
    <xdr:to>
      <xdr:col>15</xdr:col>
      <xdr:colOff>247650</xdr:colOff>
      <xdr:row>23</xdr:row>
      <xdr:rowOff>76200</xdr:rowOff>
    </xdr:to>
    <xdr:graphicFrame macro="">
      <xdr:nvGraphicFramePr>
        <xdr:cNvPr id="102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4"/>
  <sheetViews>
    <sheetView topLeftCell="D7" workbookViewId="0">
      <selection activeCell="O14" sqref="O14"/>
    </sheetView>
  </sheetViews>
  <sheetFormatPr defaultRowHeight="15"/>
  <cols>
    <col min="4" max="4" width="32.7109375" customWidth="1"/>
    <col min="5" max="5" width="10" customWidth="1"/>
    <col min="7" max="7" width="9.28515625" customWidth="1"/>
    <col min="21" max="21" width="14.140625" customWidth="1"/>
    <col min="22" max="22" width="12.85546875" bestFit="1" customWidth="1"/>
    <col min="23" max="24" width="10.85546875" bestFit="1" customWidth="1"/>
  </cols>
  <sheetData>
    <row r="1" spans="2:24" ht="15.75" thickBot="1"/>
    <row r="2" spans="2:24" ht="16.5" thickBot="1">
      <c r="B2" s="155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  <c r="U2" s="157"/>
      <c r="V2" s="157"/>
      <c r="W2" s="157"/>
      <c r="X2" s="158"/>
    </row>
    <row r="3" spans="2:24">
      <c r="B3" s="159" t="s">
        <v>0</v>
      </c>
      <c r="C3" s="160"/>
      <c r="D3" s="160"/>
      <c r="E3" s="160"/>
      <c r="F3" s="161"/>
      <c r="G3" s="162" t="s">
        <v>1</v>
      </c>
      <c r="H3" s="163"/>
      <c r="I3" s="163"/>
      <c r="J3" s="163"/>
      <c r="K3" s="163"/>
      <c r="L3" s="163"/>
      <c r="M3" s="163"/>
      <c r="N3" s="164"/>
      <c r="O3" s="162" t="s">
        <v>2</v>
      </c>
      <c r="P3" s="163"/>
      <c r="Q3" s="163"/>
      <c r="R3" s="163"/>
      <c r="S3" s="164"/>
      <c r="T3" s="165" t="s">
        <v>3</v>
      </c>
      <c r="U3" s="166"/>
      <c r="V3" s="166"/>
      <c r="W3" s="166"/>
      <c r="X3" s="167"/>
    </row>
    <row r="4" spans="2:24" ht="20.25" customHeight="1">
      <c r="B4" s="137" t="s">
        <v>4</v>
      </c>
      <c r="C4" s="129" t="s">
        <v>5</v>
      </c>
      <c r="D4" s="129" t="s">
        <v>6</v>
      </c>
      <c r="E4" s="129" t="s">
        <v>7</v>
      </c>
      <c r="F4" s="149" t="s">
        <v>8</v>
      </c>
      <c r="G4" s="137" t="s">
        <v>33</v>
      </c>
      <c r="H4" s="129" t="s">
        <v>9</v>
      </c>
      <c r="I4" s="129" t="s">
        <v>10</v>
      </c>
      <c r="J4" s="129" t="s">
        <v>11</v>
      </c>
      <c r="K4" s="129"/>
      <c r="L4" s="131" t="s">
        <v>12</v>
      </c>
      <c r="M4" s="129" t="s">
        <v>13</v>
      </c>
      <c r="N4" s="149" t="s">
        <v>14</v>
      </c>
      <c r="O4" s="137" t="s">
        <v>15</v>
      </c>
      <c r="P4" s="129" t="s">
        <v>16</v>
      </c>
      <c r="Q4" s="151" t="s">
        <v>17</v>
      </c>
      <c r="R4" s="153" t="s">
        <v>18</v>
      </c>
      <c r="S4" s="144" t="s">
        <v>19</v>
      </c>
      <c r="T4" s="139" t="s">
        <v>20</v>
      </c>
      <c r="U4" s="134" t="s">
        <v>32</v>
      </c>
      <c r="V4" s="142" t="s">
        <v>21</v>
      </c>
      <c r="W4" s="133" t="s">
        <v>22</v>
      </c>
      <c r="X4" s="135" t="s">
        <v>23</v>
      </c>
    </row>
    <row r="5" spans="2:24" ht="20.25" customHeight="1">
      <c r="B5" s="138"/>
      <c r="C5" s="130"/>
      <c r="D5" s="130"/>
      <c r="E5" s="130"/>
      <c r="F5" s="150"/>
      <c r="G5" s="138"/>
      <c r="H5" s="130"/>
      <c r="I5" s="130"/>
      <c r="J5" s="1" t="s">
        <v>24</v>
      </c>
      <c r="K5" s="1" t="s">
        <v>25</v>
      </c>
      <c r="L5" s="132"/>
      <c r="M5" s="130"/>
      <c r="N5" s="150"/>
      <c r="O5" s="138"/>
      <c r="P5" s="130"/>
      <c r="Q5" s="152"/>
      <c r="R5" s="154"/>
      <c r="S5" s="145"/>
      <c r="T5" s="140"/>
      <c r="U5" s="141"/>
      <c r="V5" s="143"/>
      <c r="W5" s="134"/>
      <c r="X5" s="136"/>
    </row>
    <row r="6" spans="2:24">
      <c r="B6" s="23" t="s">
        <v>102</v>
      </c>
      <c r="C6" s="9" t="s">
        <v>100</v>
      </c>
      <c r="D6" s="4" t="s">
        <v>34</v>
      </c>
      <c r="E6" s="10" t="s">
        <v>26</v>
      </c>
      <c r="F6" s="10" t="s">
        <v>27</v>
      </c>
      <c r="G6" s="10" t="s">
        <v>28</v>
      </c>
      <c r="H6" s="5">
        <v>150</v>
      </c>
      <c r="I6" s="5">
        <v>140</v>
      </c>
      <c r="J6" s="5"/>
      <c r="K6" s="5"/>
      <c r="L6" s="5"/>
      <c r="M6" s="5"/>
      <c r="N6" s="9"/>
      <c r="O6" s="5">
        <v>1976</v>
      </c>
      <c r="P6" s="9">
        <v>50</v>
      </c>
      <c r="Q6" s="11">
        <f>(P6-(2013-O6))/P6</f>
        <v>0.26</v>
      </c>
      <c r="R6" s="11">
        <f>Q6</f>
        <v>0.26</v>
      </c>
      <c r="S6" s="9">
        <f>ROUND(R6*P6,0)</f>
        <v>13</v>
      </c>
      <c r="T6" s="12">
        <v>24000</v>
      </c>
      <c r="U6" s="12">
        <f>T6*I6</f>
        <v>3360000</v>
      </c>
      <c r="V6" s="12">
        <f>U6*R6</f>
        <v>873600</v>
      </c>
      <c r="W6" s="12">
        <f>U6/P6</f>
        <v>67200</v>
      </c>
      <c r="X6" s="24">
        <f>V6/P6</f>
        <v>17472</v>
      </c>
    </row>
    <row r="7" spans="2:24">
      <c r="B7" s="23" t="s">
        <v>103</v>
      </c>
      <c r="C7" s="9" t="s">
        <v>100</v>
      </c>
      <c r="D7" s="4" t="s">
        <v>35</v>
      </c>
      <c r="E7" s="10" t="s">
        <v>26</v>
      </c>
      <c r="F7" s="10" t="s">
        <v>27</v>
      </c>
      <c r="G7" s="10" t="s">
        <v>28</v>
      </c>
      <c r="H7" s="5">
        <v>150</v>
      </c>
      <c r="I7" s="5">
        <v>132</v>
      </c>
      <c r="J7" s="5"/>
      <c r="K7" s="5"/>
      <c r="L7" s="5"/>
      <c r="M7" s="5"/>
      <c r="N7" s="9"/>
      <c r="O7" s="5">
        <v>1985</v>
      </c>
      <c r="P7" s="9">
        <v>50</v>
      </c>
      <c r="Q7" s="11">
        <f t="shared" ref="Q7:Q69" si="0">(P7-(2013-O7))/P7</f>
        <v>0.44</v>
      </c>
      <c r="R7" s="11">
        <f t="shared" ref="R7:R69" si="1">Q7</f>
        <v>0.44</v>
      </c>
      <c r="S7" s="9">
        <f t="shared" ref="S7:S69" si="2">ROUND(R7*P7,0)</f>
        <v>22</v>
      </c>
      <c r="T7" s="12">
        <v>24000</v>
      </c>
      <c r="U7" s="12">
        <f t="shared" ref="U7:U69" si="3">T7*I7</f>
        <v>3168000</v>
      </c>
      <c r="V7" s="12">
        <f t="shared" ref="V7:V69" si="4">U7*R7</f>
        <v>1393920</v>
      </c>
      <c r="W7" s="12">
        <f t="shared" ref="W7:W69" si="5">U7/P7</f>
        <v>63360</v>
      </c>
      <c r="X7" s="24">
        <f t="shared" ref="X7:X69" si="6">V7/P7</f>
        <v>27878.400000000001</v>
      </c>
    </row>
    <row r="8" spans="2:24">
      <c r="B8" s="23" t="s">
        <v>104</v>
      </c>
      <c r="C8" s="9" t="s">
        <v>100</v>
      </c>
      <c r="D8" s="4" t="s">
        <v>36</v>
      </c>
      <c r="E8" s="10" t="s">
        <v>26</v>
      </c>
      <c r="F8" s="10" t="s">
        <v>27</v>
      </c>
      <c r="G8" s="5" t="s">
        <v>30</v>
      </c>
      <c r="H8" s="5">
        <v>80</v>
      </c>
      <c r="I8" s="5">
        <v>100</v>
      </c>
      <c r="J8" s="5"/>
      <c r="K8" s="9"/>
      <c r="L8" s="5"/>
      <c r="M8" s="5"/>
      <c r="N8" s="5"/>
      <c r="O8" s="5">
        <v>1970</v>
      </c>
      <c r="P8" s="9">
        <v>50</v>
      </c>
      <c r="Q8" s="11">
        <f t="shared" si="0"/>
        <v>0.14000000000000001</v>
      </c>
      <c r="R8" s="11">
        <f t="shared" si="1"/>
        <v>0.14000000000000001</v>
      </c>
      <c r="S8" s="9">
        <f t="shared" si="2"/>
        <v>7</v>
      </c>
      <c r="T8" s="12">
        <v>17000</v>
      </c>
      <c r="U8" s="12">
        <f t="shared" si="3"/>
        <v>1700000</v>
      </c>
      <c r="V8" s="12">
        <f t="shared" si="4"/>
        <v>238000.00000000003</v>
      </c>
      <c r="W8" s="12">
        <f t="shared" si="5"/>
        <v>34000</v>
      </c>
      <c r="X8" s="24">
        <f t="shared" si="6"/>
        <v>4760.0000000000009</v>
      </c>
    </row>
    <row r="9" spans="2:24">
      <c r="B9" s="23" t="s">
        <v>105</v>
      </c>
      <c r="C9" s="9" t="s">
        <v>100</v>
      </c>
      <c r="D9" s="4" t="s">
        <v>37</v>
      </c>
      <c r="E9" s="10" t="s">
        <v>26</v>
      </c>
      <c r="F9" s="10" t="s">
        <v>27</v>
      </c>
      <c r="G9" s="10" t="s">
        <v>28</v>
      </c>
      <c r="H9" s="5">
        <v>100</v>
      </c>
      <c r="I9" s="5">
        <v>110</v>
      </c>
      <c r="J9" s="5"/>
      <c r="K9" s="5"/>
      <c r="L9" s="9"/>
      <c r="M9" s="5"/>
      <c r="N9" s="5"/>
      <c r="O9" s="5">
        <v>1985</v>
      </c>
      <c r="P9" s="9">
        <v>50</v>
      </c>
      <c r="Q9" s="11">
        <f t="shared" si="0"/>
        <v>0.44</v>
      </c>
      <c r="R9" s="11">
        <f t="shared" si="1"/>
        <v>0.44</v>
      </c>
      <c r="S9" s="9">
        <f t="shared" si="2"/>
        <v>22</v>
      </c>
      <c r="T9" s="12">
        <v>19000</v>
      </c>
      <c r="U9" s="12">
        <f t="shared" si="3"/>
        <v>2090000</v>
      </c>
      <c r="V9" s="12">
        <f t="shared" si="4"/>
        <v>919600</v>
      </c>
      <c r="W9" s="12">
        <f t="shared" si="5"/>
        <v>41800</v>
      </c>
      <c r="X9" s="24">
        <f t="shared" si="6"/>
        <v>18392</v>
      </c>
    </row>
    <row r="10" spans="2:24">
      <c r="B10" s="23" t="s">
        <v>106</v>
      </c>
      <c r="C10" s="9" t="s">
        <v>100</v>
      </c>
      <c r="D10" s="4" t="s">
        <v>38</v>
      </c>
      <c r="E10" s="10" t="s">
        <v>26</v>
      </c>
      <c r="F10" s="10" t="s">
        <v>27</v>
      </c>
      <c r="G10" s="10" t="s">
        <v>28</v>
      </c>
      <c r="H10" s="5">
        <v>80</v>
      </c>
      <c r="I10" s="5">
        <v>324</v>
      </c>
      <c r="J10" s="5"/>
      <c r="K10" s="9"/>
      <c r="L10" s="9"/>
      <c r="M10" s="5"/>
      <c r="N10" s="5"/>
      <c r="O10" s="5">
        <v>1997</v>
      </c>
      <c r="P10" s="9">
        <v>50</v>
      </c>
      <c r="Q10" s="11">
        <f t="shared" si="0"/>
        <v>0.68</v>
      </c>
      <c r="R10" s="11">
        <f t="shared" si="1"/>
        <v>0.68</v>
      </c>
      <c r="S10" s="9">
        <f t="shared" si="2"/>
        <v>34</v>
      </c>
      <c r="T10" s="12">
        <v>17000</v>
      </c>
      <c r="U10" s="12">
        <f t="shared" si="3"/>
        <v>5508000</v>
      </c>
      <c r="V10" s="12">
        <f t="shared" si="4"/>
        <v>3745440.0000000005</v>
      </c>
      <c r="W10" s="12">
        <f t="shared" si="5"/>
        <v>110160</v>
      </c>
      <c r="X10" s="24">
        <f t="shared" si="6"/>
        <v>74908.800000000003</v>
      </c>
    </row>
    <row r="11" spans="2:24" ht="25.5">
      <c r="B11" s="23" t="s">
        <v>107</v>
      </c>
      <c r="C11" s="9" t="s">
        <v>100</v>
      </c>
      <c r="D11" s="4" t="s">
        <v>39</v>
      </c>
      <c r="E11" s="10" t="s">
        <v>26</v>
      </c>
      <c r="F11" s="10" t="s">
        <v>27</v>
      </c>
      <c r="G11" s="10" t="s">
        <v>28</v>
      </c>
      <c r="H11" s="5">
        <v>80</v>
      </c>
      <c r="I11" s="5">
        <v>316</v>
      </c>
      <c r="J11" s="5"/>
      <c r="K11" s="9"/>
      <c r="L11" s="9"/>
      <c r="M11" s="5"/>
      <c r="N11" s="5"/>
      <c r="O11" s="5">
        <v>1984</v>
      </c>
      <c r="P11" s="9">
        <v>50</v>
      </c>
      <c r="Q11" s="11">
        <f t="shared" si="0"/>
        <v>0.42</v>
      </c>
      <c r="R11" s="11">
        <f t="shared" si="1"/>
        <v>0.42</v>
      </c>
      <c r="S11" s="9">
        <f t="shared" si="2"/>
        <v>21</v>
      </c>
      <c r="T11" s="12">
        <v>17000</v>
      </c>
      <c r="U11" s="12">
        <f t="shared" si="3"/>
        <v>5372000</v>
      </c>
      <c r="V11" s="12">
        <f t="shared" si="4"/>
        <v>2256240</v>
      </c>
      <c r="W11" s="12">
        <f t="shared" si="5"/>
        <v>107440</v>
      </c>
      <c r="X11" s="24">
        <f t="shared" si="6"/>
        <v>45124.800000000003</v>
      </c>
    </row>
    <row r="12" spans="2:24" ht="25.5">
      <c r="B12" s="23" t="s">
        <v>108</v>
      </c>
      <c r="C12" s="9" t="s">
        <v>100</v>
      </c>
      <c r="D12" s="4" t="s">
        <v>40</v>
      </c>
      <c r="E12" s="10" t="s">
        <v>26</v>
      </c>
      <c r="F12" s="10" t="s">
        <v>27</v>
      </c>
      <c r="G12" s="5" t="s">
        <v>31</v>
      </c>
      <c r="H12" s="5">
        <v>100</v>
      </c>
      <c r="I12" s="5">
        <v>16</v>
      </c>
      <c r="J12" s="5"/>
      <c r="K12" s="5"/>
      <c r="L12" s="9"/>
      <c r="M12" s="5"/>
      <c r="N12" s="5"/>
      <c r="O12" s="5">
        <v>2006</v>
      </c>
      <c r="P12" s="9">
        <v>50</v>
      </c>
      <c r="Q12" s="11">
        <f t="shared" si="0"/>
        <v>0.86</v>
      </c>
      <c r="R12" s="11">
        <f t="shared" si="1"/>
        <v>0.86</v>
      </c>
      <c r="S12" s="9">
        <f t="shared" si="2"/>
        <v>43</v>
      </c>
      <c r="T12" s="12">
        <v>19000</v>
      </c>
      <c r="U12" s="12">
        <f t="shared" si="3"/>
        <v>304000</v>
      </c>
      <c r="V12" s="12">
        <f t="shared" si="4"/>
        <v>261440</v>
      </c>
      <c r="W12" s="12">
        <f t="shared" si="5"/>
        <v>6080</v>
      </c>
      <c r="X12" s="24">
        <f t="shared" si="6"/>
        <v>5228.8</v>
      </c>
    </row>
    <row r="13" spans="2:24">
      <c r="B13" s="23" t="s">
        <v>109</v>
      </c>
      <c r="C13" s="9" t="s">
        <v>100</v>
      </c>
      <c r="D13" s="4" t="s">
        <v>41</v>
      </c>
      <c r="E13" s="10" t="s">
        <v>26</v>
      </c>
      <c r="F13" s="10" t="s">
        <v>27</v>
      </c>
      <c r="G13" s="5" t="s">
        <v>31</v>
      </c>
      <c r="H13" s="5">
        <v>100</v>
      </c>
      <c r="I13" s="5">
        <v>12</v>
      </c>
      <c r="J13" s="5"/>
      <c r="K13" s="5"/>
      <c r="L13" s="9"/>
      <c r="M13" s="5"/>
      <c r="N13" s="5"/>
      <c r="O13" s="5">
        <v>1996</v>
      </c>
      <c r="P13" s="9">
        <v>50</v>
      </c>
      <c r="Q13" s="11">
        <f t="shared" si="0"/>
        <v>0.66</v>
      </c>
      <c r="R13" s="11">
        <f t="shared" si="1"/>
        <v>0.66</v>
      </c>
      <c r="S13" s="9">
        <f t="shared" si="2"/>
        <v>33</v>
      </c>
      <c r="T13" s="12">
        <v>19000</v>
      </c>
      <c r="U13" s="12">
        <f t="shared" si="3"/>
        <v>228000</v>
      </c>
      <c r="V13" s="12">
        <f t="shared" si="4"/>
        <v>150480</v>
      </c>
      <c r="W13" s="12">
        <f t="shared" si="5"/>
        <v>4560</v>
      </c>
      <c r="X13" s="24">
        <f t="shared" si="6"/>
        <v>3009.6</v>
      </c>
    </row>
    <row r="14" spans="2:24" ht="25.5">
      <c r="B14" s="23" t="s">
        <v>110</v>
      </c>
      <c r="C14" s="9" t="s">
        <v>100</v>
      </c>
      <c r="D14" s="4" t="s">
        <v>42</v>
      </c>
      <c r="E14" s="10" t="s">
        <v>26</v>
      </c>
      <c r="F14" s="10" t="s">
        <v>27</v>
      </c>
      <c r="G14" s="5" t="s">
        <v>29</v>
      </c>
      <c r="H14" s="5">
        <v>100</v>
      </c>
      <c r="I14" s="5">
        <v>114</v>
      </c>
      <c r="J14" s="5"/>
      <c r="K14" s="5"/>
      <c r="L14" s="9"/>
      <c r="M14" s="5"/>
      <c r="N14" s="5"/>
      <c r="O14" s="5">
        <v>1967</v>
      </c>
      <c r="P14" s="9">
        <v>50</v>
      </c>
      <c r="Q14" s="11">
        <f t="shared" si="0"/>
        <v>0.08</v>
      </c>
      <c r="R14" s="11">
        <f t="shared" si="1"/>
        <v>0.08</v>
      </c>
      <c r="S14" s="9">
        <f t="shared" si="2"/>
        <v>4</v>
      </c>
      <c r="T14" s="12">
        <v>19000</v>
      </c>
      <c r="U14" s="12">
        <f t="shared" si="3"/>
        <v>2166000</v>
      </c>
      <c r="V14" s="12">
        <f t="shared" si="4"/>
        <v>173280</v>
      </c>
      <c r="W14" s="12">
        <f t="shared" si="5"/>
        <v>43320</v>
      </c>
      <c r="X14" s="24">
        <f t="shared" si="6"/>
        <v>3465.6</v>
      </c>
    </row>
    <row r="15" spans="2:24" ht="25.5">
      <c r="B15" s="23" t="s">
        <v>111</v>
      </c>
      <c r="C15" s="9" t="s">
        <v>100</v>
      </c>
      <c r="D15" s="4" t="s">
        <v>43</v>
      </c>
      <c r="E15" s="10" t="s">
        <v>26</v>
      </c>
      <c r="F15" s="10" t="s">
        <v>27</v>
      </c>
      <c r="G15" s="5" t="s">
        <v>29</v>
      </c>
      <c r="H15" s="5">
        <v>100</v>
      </c>
      <c r="I15" s="5">
        <v>194</v>
      </c>
      <c r="J15" s="5"/>
      <c r="K15" s="5"/>
      <c r="L15" s="9"/>
      <c r="M15" s="5"/>
      <c r="N15" s="5"/>
      <c r="O15" s="5">
        <v>1967</v>
      </c>
      <c r="P15" s="9">
        <v>50</v>
      </c>
      <c r="Q15" s="11">
        <f t="shared" si="0"/>
        <v>0.08</v>
      </c>
      <c r="R15" s="11">
        <f t="shared" si="1"/>
        <v>0.08</v>
      </c>
      <c r="S15" s="9">
        <f t="shared" si="2"/>
        <v>4</v>
      </c>
      <c r="T15" s="12">
        <v>19000</v>
      </c>
      <c r="U15" s="12">
        <f t="shared" si="3"/>
        <v>3686000</v>
      </c>
      <c r="V15" s="12">
        <f t="shared" si="4"/>
        <v>294880</v>
      </c>
      <c r="W15" s="12">
        <f t="shared" si="5"/>
        <v>73720</v>
      </c>
      <c r="X15" s="24">
        <f t="shared" si="6"/>
        <v>5897.6</v>
      </c>
    </row>
    <row r="16" spans="2:24" ht="25.5">
      <c r="B16" s="23" t="s">
        <v>112</v>
      </c>
      <c r="C16" s="9" t="s">
        <v>100</v>
      </c>
      <c r="D16" s="4" t="s">
        <v>44</v>
      </c>
      <c r="E16" s="10" t="s">
        <v>26</v>
      </c>
      <c r="F16" s="10" t="s">
        <v>27</v>
      </c>
      <c r="G16" s="5" t="s">
        <v>29</v>
      </c>
      <c r="H16" s="5">
        <v>150</v>
      </c>
      <c r="I16" s="5">
        <v>126</v>
      </c>
      <c r="J16" s="5"/>
      <c r="K16" s="5"/>
      <c r="L16" s="5"/>
      <c r="M16" s="5"/>
      <c r="N16" s="9"/>
      <c r="O16" s="5">
        <v>1967</v>
      </c>
      <c r="P16" s="9">
        <v>50</v>
      </c>
      <c r="Q16" s="11">
        <f t="shared" si="0"/>
        <v>0.08</v>
      </c>
      <c r="R16" s="11">
        <f t="shared" si="1"/>
        <v>0.08</v>
      </c>
      <c r="S16" s="9">
        <f t="shared" si="2"/>
        <v>4</v>
      </c>
      <c r="T16" s="12">
        <v>24000</v>
      </c>
      <c r="U16" s="12">
        <f t="shared" si="3"/>
        <v>3024000</v>
      </c>
      <c r="V16" s="12">
        <f t="shared" si="4"/>
        <v>241920</v>
      </c>
      <c r="W16" s="12">
        <f t="shared" si="5"/>
        <v>60480</v>
      </c>
      <c r="X16" s="24">
        <f t="shared" si="6"/>
        <v>4838.3999999999996</v>
      </c>
    </row>
    <row r="17" spans="2:24" ht="25.5">
      <c r="B17" s="23" t="s">
        <v>113</v>
      </c>
      <c r="C17" s="9" t="s">
        <v>100</v>
      </c>
      <c r="D17" s="4" t="s">
        <v>45</v>
      </c>
      <c r="E17" s="10" t="s">
        <v>26</v>
      </c>
      <c r="F17" s="10" t="s">
        <v>27</v>
      </c>
      <c r="G17" s="5" t="s">
        <v>29</v>
      </c>
      <c r="H17" s="5">
        <v>100</v>
      </c>
      <c r="I17" s="5">
        <v>296</v>
      </c>
      <c r="J17" s="5"/>
      <c r="K17" s="5"/>
      <c r="L17" s="9"/>
      <c r="M17" s="5"/>
      <c r="N17" s="5"/>
      <c r="O17" s="5">
        <v>1967</v>
      </c>
      <c r="P17" s="9">
        <v>50</v>
      </c>
      <c r="Q17" s="11">
        <f t="shared" si="0"/>
        <v>0.08</v>
      </c>
      <c r="R17" s="11">
        <f t="shared" si="1"/>
        <v>0.08</v>
      </c>
      <c r="S17" s="9">
        <f t="shared" si="2"/>
        <v>4</v>
      </c>
      <c r="T17" s="12">
        <v>19000</v>
      </c>
      <c r="U17" s="12">
        <f t="shared" si="3"/>
        <v>5624000</v>
      </c>
      <c r="V17" s="12">
        <f t="shared" si="4"/>
        <v>449920</v>
      </c>
      <c r="W17" s="12">
        <f t="shared" si="5"/>
        <v>112480</v>
      </c>
      <c r="X17" s="24">
        <f t="shared" si="6"/>
        <v>8998.4</v>
      </c>
    </row>
    <row r="18" spans="2:24" ht="25.5">
      <c r="B18" s="23" t="s">
        <v>114</v>
      </c>
      <c r="C18" s="9" t="s">
        <v>100</v>
      </c>
      <c r="D18" s="4" t="s">
        <v>46</v>
      </c>
      <c r="E18" s="10" t="s">
        <v>26</v>
      </c>
      <c r="F18" s="10" t="s">
        <v>27</v>
      </c>
      <c r="G18" s="10" t="s">
        <v>28</v>
      </c>
      <c r="H18" s="5">
        <v>100</v>
      </c>
      <c r="I18" s="5">
        <v>95</v>
      </c>
      <c r="J18" s="5"/>
      <c r="K18" s="5"/>
      <c r="L18" s="9"/>
      <c r="M18" s="5"/>
      <c r="N18" s="5"/>
      <c r="O18" s="5">
        <v>1986</v>
      </c>
      <c r="P18" s="9">
        <v>50</v>
      </c>
      <c r="Q18" s="11">
        <f t="shared" si="0"/>
        <v>0.46</v>
      </c>
      <c r="R18" s="11">
        <f t="shared" si="1"/>
        <v>0.46</v>
      </c>
      <c r="S18" s="9">
        <f t="shared" si="2"/>
        <v>23</v>
      </c>
      <c r="T18" s="12">
        <v>19000</v>
      </c>
      <c r="U18" s="12">
        <f t="shared" si="3"/>
        <v>1805000</v>
      </c>
      <c r="V18" s="12">
        <f t="shared" si="4"/>
        <v>830300</v>
      </c>
      <c r="W18" s="12">
        <f t="shared" si="5"/>
        <v>36100</v>
      </c>
      <c r="X18" s="24">
        <f t="shared" si="6"/>
        <v>16606</v>
      </c>
    </row>
    <row r="19" spans="2:24" ht="25.5">
      <c r="B19" s="23" t="s">
        <v>115</v>
      </c>
      <c r="C19" s="9" t="s">
        <v>100</v>
      </c>
      <c r="D19" s="4" t="s">
        <v>47</v>
      </c>
      <c r="E19" s="10" t="s">
        <v>26</v>
      </c>
      <c r="F19" s="10" t="s">
        <v>27</v>
      </c>
      <c r="G19" s="5" t="s">
        <v>30</v>
      </c>
      <c r="H19" s="5">
        <v>80</v>
      </c>
      <c r="I19" s="5">
        <v>196</v>
      </c>
      <c r="J19" s="5"/>
      <c r="K19" s="9"/>
      <c r="L19" s="9"/>
      <c r="M19" s="5"/>
      <c r="N19" s="5"/>
      <c r="O19" s="5">
        <v>1970</v>
      </c>
      <c r="P19" s="9">
        <v>50</v>
      </c>
      <c r="Q19" s="11">
        <f t="shared" si="0"/>
        <v>0.14000000000000001</v>
      </c>
      <c r="R19" s="11">
        <f t="shared" si="1"/>
        <v>0.14000000000000001</v>
      </c>
      <c r="S19" s="9">
        <f t="shared" si="2"/>
        <v>7</v>
      </c>
      <c r="T19" s="12">
        <v>17000</v>
      </c>
      <c r="U19" s="12">
        <f t="shared" si="3"/>
        <v>3332000</v>
      </c>
      <c r="V19" s="12">
        <f t="shared" si="4"/>
        <v>466480.00000000006</v>
      </c>
      <c r="W19" s="12">
        <f t="shared" si="5"/>
        <v>66640</v>
      </c>
      <c r="X19" s="24">
        <f t="shared" si="6"/>
        <v>9329.6</v>
      </c>
    </row>
    <row r="20" spans="2:24" ht="25.5">
      <c r="B20" s="23" t="s">
        <v>116</v>
      </c>
      <c r="C20" s="9" t="s">
        <v>100</v>
      </c>
      <c r="D20" s="4" t="s">
        <v>48</v>
      </c>
      <c r="E20" s="10" t="s">
        <v>26</v>
      </c>
      <c r="F20" s="10" t="s">
        <v>27</v>
      </c>
      <c r="G20" s="10" t="s">
        <v>28</v>
      </c>
      <c r="H20" s="5">
        <v>80</v>
      </c>
      <c r="I20" s="5">
        <v>16</v>
      </c>
      <c r="J20" s="5"/>
      <c r="K20" s="9"/>
      <c r="L20" s="9"/>
      <c r="M20" s="5"/>
      <c r="N20" s="5"/>
      <c r="O20" s="5">
        <v>1984</v>
      </c>
      <c r="P20" s="9">
        <v>50</v>
      </c>
      <c r="Q20" s="11">
        <f t="shared" si="0"/>
        <v>0.42</v>
      </c>
      <c r="R20" s="11">
        <f t="shared" si="1"/>
        <v>0.42</v>
      </c>
      <c r="S20" s="9">
        <f t="shared" si="2"/>
        <v>21</v>
      </c>
      <c r="T20" s="12">
        <v>17000</v>
      </c>
      <c r="U20" s="12">
        <f t="shared" si="3"/>
        <v>272000</v>
      </c>
      <c r="V20" s="12">
        <f t="shared" si="4"/>
        <v>114240</v>
      </c>
      <c r="W20" s="12">
        <f t="shared" si="5"/>
        <v>5440</v>
      </c>
      <c r="X20" s="24">
        <f t="shared" si="6"/>
        <v>2284.8000000000002</v>
      </c>
    </row>
    <row r="21" spans="2:24" ht="25.5">
      <c r="B21" s="23" t="s">
        <v>117</v>
      </c>
      <c r="C21" s="9" t="s">
        <v>100</v>
      </c>
      <c r="D21" s="4" t="s">
        <v>49</v>
      </c>
      <c r="E21" s="10" t="s">
        <v>26</v>
      </c>
      <c r="F21" s="10" t="s">
        <v>27</v>
      </c>
      <c r="G21" s="10" t="s">
        <v>28</v>
      </c>
      <c r="H21" s="5">
        <v>100</v>
      </c>
      <c r="I21" s="5">
        <v>605</v>
      </c>
      <c r="J21" s="5"/>
      <c r="K21" s="5"/>
      <c r="L21" s="9"/>
      <c r="M21" s="5"/>
      <c r="N21" s="5"/>
      <c r="O21" s="5">
        <v>1987</v>
      </c>
      <c r="P21" s="9">
        <v>50</v>
      </c>
      <c r="Q21" s="11">
        <f t="shared" si="0"/>
        <v>0.48</v>
      </c>
      <c r="R21" s="11">
        <f t="shared" si="1"/>
        <v>0.48</v>
      </c>
      <c r="S21" s="9">
        <f t="shared" si="2"/>
        <v>24</v>
      </c>
      <c r="T21" s="12">
        <v>19000</v>
      </c>
      <c r="U21" s="12">
        <f t="shared" si="3"/>
        <v>11495000</v>
      </c>
      <c r="V21" s="12">
        <f t="shared" si="4"/>
        <v>5517600</v>
      </c>
      <c r="W21" s="12">
        <f t="shared" si="5"/>
        <v>229900</v>
      </c>
      <c r="X21" s="24">
        <f t="shared" si="6"/>
        <v>110352</v>
      </c>
    </row>
    <row r="22" spans="2:24">
      <c r="B22" s="23" t="s">
        <v>118</v>
      </c>
      <c r="C22" s="9" t="s">
        <v>100</v>
      </c>
      <c r="D22" s="4" t="s">
        <v>50</v>
      </c>
      <c r="E22" s="10" t="s">
        <v>26</v>
      </c>
      <c r="F22" s="10" t="s">
        <v>27</v>
      </c>
      <c r="G22" s="10" t="s">
        <v>28</v>
      </c>
      <c r="H22" s="5">
        <v>100</v>
      </c>
      <c r="I22" s="5">
        <v>204</v>
      </c>
      <c r="J22" s="5"/>
      <c r="K22" s="5"/>
      <c r="L22" s="9"/>
      <c r="M22" s="5"/>
      <c r="N22" s="5"/>
      <c r="O22" s="5">
        <v>1985</v>
      </c>
      <c r="P22" s="9">
        <v>50</v>
      </c>
      <c r="Q22" s="11">
        <f t="shared" si="0"/>
        <v>0.44</v>
      </c>
      <c r="R22" s="11">
        <f t="shared" si="1"/>
        <v>0.44</v>
      </c>
      <c r="S22" s="9">
        <f t="shared" si="2"/>
        <v>22</v>
      </c>
      <c r="T22" s="12">
        <v>19000</v>
      </c>
      <c r="U22" s="12">
        <f t="shared" si="3"/>
        <v>3876000</v>
      </c>
      <c r="V22" s="12">
        <f t="shared" si="4"/>
        <v>1705440</v>
      </c>
      <c r="W22" s="12">
        <f t="shared" si="5"/>
        <v>77520</v>
      </c>
      <c r="X22" s="24">
        <f t="shared" si="6"/>
        <v>34108.800000000003</v>
      </c>
    </row>
    <row r="23" spans="2:24">
      <c r="B23" s="23" t="s">
        <v>119</v>
      </c>
      <c r="C23" s="9" t="s">
        <v>100</v>
      </c>
      <c r="D23" s="4" t="s">
        <v>51</v>
      </c>
      <c r="E23" s="10" t="s">
        <v>26</v>
      </c>
      <c r="F23" s="10" t="s">
        <v>27</v>
      </c>
      <c r="G23" s="10" t="s">
        <v>28</v>
      </c>
      <c r="H23" s="5">
        <v>100</v>
      </c>
      <c r="I23" s="5">
        <v>280</v>
      </c>
      <c r="J23" s="5"/>
      <c r="K23" s="5"/>
      <c r="L23" s="9"/>
      <c r="M23" s="5"/>
      <c r="N23" s="5"/>
      <c r="O23" s="5">
        <v>1992</v>
      </c>
      <c r="P23" s="9">
        <v>50</v>
      </c>
      <c r="Q23" s="11">
        <f t="shared" si="0"/>
        <v>0.57999999999999996</v>
      </c>
      <c r="R23" s="11">
        <f t="shared" si="1"/>
        <v>0.57999999999999996</v>
      </c>
      <c r="S23" s="9">
        <f t="shared" si="2"/>
        <v>29</v>
      </c>
      <c r="T23" s="12">
        <v>19000</v>
      </c>
      <c r="U23" s="12">
        <f t="shared" si="3"/>
        <v>5320000</v>
      </c>
      <c r="V23" s="12">
        <f t="shared" si="4"/>
        <v>3085600</v>
      </c>
      <c r="W23" s="12">
        <f t="shared" si="5"/>
        <v>106400</v>
      </c>
      <c r="X23" s="24">
        <f t="shared" si="6"/>
        <v>61712</v>
      </c>
    </row>
    <row r="24" spans="2:24" ht="25.5">
      <c r="B24" s="23" t="s">
        <v>120</v>
      </c>
      <c r="C24" s="9" t="s">
        <v>100</v>
      </c>
      <c r="D24" s="4" t="s">
        <v>52</v>
      </c>
      <c r="E24" s="10" t="s">
        <v>26</v>
      </c>
      <c r="F24" s="10" t="s">
        <v>27</v>
      </c>
      <c r="G24" s="5" t="s">
        <v>29</v>
      </c>
      <c r="H24" s="5">
        <v>100</v>
      </c>
      <c r="I24" s="5">
        <v>260</v>
      </c>
      <c r="J24" s="5"/>
      <c r="K24" s="5"/>
      <c r="L24" s="9"/>
      <c r="M24" s="5"/>
      <c r="N24" s="5"/>
      <c r="O24" s="5">
        <v>1967</v>
      </c>
      <c r="P24" s="9">
        <v>50</v>
      </c>
      <c r="Q24" s="11">
        <f t="shared" si="0"/>
        <v>0.08</v>
      </c>
      <c r="R24" s="11">
        <f t="shared" si="1"/>
        <v>0.08</v>
      </c>
      <c r="S24" s="9">
        <f t="shared" si="2"/>
        <v>4</v>
      </c>
      <c r="T24" s="12">
        <v>19000</v>
      </c>
      <c r="U24" s="12">
        <f t="shared" si="3"/>
        <v>4940000</v>
      </c>
      <c r="V24" s="12">
        <f t="shared" si="4"/>
        <v>395200</v>
      </c>
      <c r="W24" s="12">
        <f t="shared" si="5"/>
        <v>98800</v>
      </c>
      <c r="X24" s="24">
        <f t="shared" si="6"/>
        <v>7904</v>
      </c>
    </row>
    <row r="25" spans="2:24" ht="25.5">
      <c r="B25" s="23" t="s">
        <v>121</v>
      </c>
      <c r="C25" s="9" t="s">
        <v>100</v>
      </c>
      <c r="D25" s="4" t="s">
        <v>53</v>
      </c>
      <c r="E25" s="10" t="s">
        <v>26</v>
      </c>
      <c r="F25" s="10" t="s">
        <v>27</v>
      </c>
      <c r="G25" s="5" t="s">
        <v>29</v>
      </c>
      <c r="H25" s="5">
        <v>80</v>
      </c>
      <c r="I25" s="5">
        <v>140</v>
      </c>
      <c r="J25" s="5"/>
      <c r="K25" s="9"/>
      <c r="L25" s="9"/>
      <c r="M25" s="5"/>
      <c r="N25" s="5"/>
      <c r="O25" s="5">
        <v>1967</v>
      </c>
      <c r="P25" s="9">
        <v>50</v>
      </c>
      <c r="Q25" s="11">
        <f t="shared" si="0"/>
        <v>0.08</v>
      </c>
      <c r="R25" s="11">
        <f t="shared" si="1"/>
        <v>0.08</v>
      </c>
      <c r="S25" s="9">
        <f t="shared" si="2"/>
        <v>4</v>
      </c>
      <c r="T25" s="12">
        <v>17000</v>
      </c>
      <c r="U25" s="12">
        <f t="shared" si="3"/>
        <v>2380000</v>
      </c>
      <c r="V25" s="12">
        <f t="shared" si="4"/>
        <v>190400</v>
      </c>
      <c r="W25" s="12">
        <f t="shared" si="5"/>
        <v>47600</v>
      </c>
      <c r="X25" s="24">
        <f t="shared" si="6"/>
        <v>3808</v>
      </c>
    </row>
    <row r="26" spans="2:24">
      <c r="B26" s="23" t="s">
        <v>122</v>
      </c>
      <c r="C26" s="9" t="s">
        <v>100</v>
      </c>
      <c r="D26" s="4" t="s">
        <v>54</v>
      </c>
      <c r="E26" s="10" t="s">
        <v>26</v>
      </c>
      <c r="F26" s="10" t="s">
        <v>27</v>
      </c>
      <c r="G26" s="5" t="s">
        <v>31</v>
      </c>
      <c r="H26" s="5">
        <v>100</v>
      </c>
      <c r="I26" s="5">
        <v>99</v>
      </c>
      <c r="J26" s="5"/>
      <c r="K26" s="5"/>
      <c r="L26" s="9"/>
      <c r="M26" s="5"/>
      <c r="N26" s="5"/>
      <c r="O26" s="5">
        <v>2008</v>
      </c>
      <c r="P26" s="9">
        <v>50</v>
      </c>
      <c r="Q26" s="11">
        <f t="shared" si="0"/>
        <v>0.9</v>
      </c>
      <c r="R26" s="11">
        <f t="shared" si="1"/>
        <v>0.9</v>
      </c>
      <c r="S26" s="9">
        <f t="shared" si="2"/>
        <v>45</v>
      </c>
      <c r="T26" s="12">
        <v>19000</v>
      </c>
      <c r="U26" s="12">
        <f t="shared" si="3"/>
        <v>1881000</v>
      </c>
      <c r="V26" s="12">
        <f t="shared" si="4"/>
        <v>1692900</v>
      </c>
      <c r="W26" s="12">
        <f t="shared" si="5"/>
        <v>37620</v>
      </c>
      <c r="X26" s="24">
        <f t="shared" si="6"/>
        <v>33858</v>
      </c>
    </row>
    <row r="27" spans="2:24">
      <c r="B27" s="23" t="s">
        <v>123</v>
      </c>
      <c r="C27" s="9" t="s">
        <v>100</v>
      </c>
      <c r="D27" s="4" t="s">
        <v>55</v>
      </c>
      <c r="E27" s="10" t="s">
        <v>26</v>
      </c>
      <c r="F27" s="10" t="s">
        <v>27</v>
      </c>
      <c r="G27" s="10" t="s">
        <v>28</v>
      </c>
      <c r="H27" s="5">
        <v>100</v>
      </c>
      <c r="I27" s="5">
        <v>120</v>
      </c>
      <c r="J27" s="5"/>
      <c r="K27" s="5"/>
      <c r="L27" s="9"/>
      <c r="M27" s="5"/>
      <c r="N27" s="5"/>
      <c r="O27" s="5">
        <v>1987</v>
      </c>
      <c r="P27" s="9">
        <v>50</v>
      </c>
      <c r="Q27" s="11">
        <f t="shared" si="0"/>
        <v>0.48</v>
      </c>
      <c r="R27" s="11">
        <f t="shared" si="1"/>
        <v>0.48</v>
      </c>
      <c r="S27" s="9">
        <f t="shared" si="2"/>
        <v>24</v>
      </c>
      <c r="T27" s="12">
        <v>19000</v>
      </c>
      <c r="U27" s="12">
        <f t="shared" si="3"/>
        <v>2280000</v>
      </c>
      <c r="V27" s="12">
        <f t="shared" si="4"/>
        <v>1094400</v>
      </c>
      <c r="W27" s="12">
        <f t="shared" si="5"/>
        <v>45600</v>
      </c>
      <c r="X27" s="24">
        <f t="shared" si="6"/>
        <v>21888</v>
      </c>
    </row>
    <row r="28" spans="2:24">
      <c r="B28" s="23" t="s">
        <v>124</v>
      </c>
      <c r="C28" s="9" t="s">
        <v>100</v>
      </c>
      <c r="D28" s="4" t="s">
        <v>56</v>
      </c>
      <c r="E28" s="10" t="s">
        <v>26</v>
      </c>
      <c r="F28" s="10" t="s">
        <v>27</v>
      </c>
      <c r="G28" s="10" t="s">
        <v>28</v>
      </c>
      <c r="H28" s="5">
        <v>100</v>
      </c>
      <c r="I28" s="5">
        <v>268</v>
      </c>
      <c r="J28" s="5"/>
      <c r="K28" s="5"/>
      <c r="L28" s="9"/>
      <c r="M28" s="5"/>
      <c r="N28" s="5"/>
      <c r="O28" s="5">
        <v>1987</v>
      </c>
      <c r="P28" s="9">
        <v>50</v>
      </c>
      <c r="Q28" s="11">
        <f t="shared" si="0"/>
        <v>0.48</v>
      </c>
      <c r="R28" s="11">
        <f t="shared" si="1"/>
        <v>0.48</v>
      </c>
      <c r="S28" s="9">
        <f t="shared" si="2"/>
        <v>24</v>
      </c>
      <c r="T28" s="12">
        <v>19000</v>
      </c>
      <c r="U28" s="12">
        <f t="shared" si="3"/>
        <v>5092000</v>
      </c>
      <c r="V28" s="12">
        <f t="shared" si="4"/>
        <v>2444160</v>
      </c>
      <c r="W28" s="12">
        <f t="shared" si="5"/>
        <v>101840</v>
      </c>
      <c r="X28" s="24">
        <f t="shared" si="6"/>
        <v>48883.199999999997</v>
      </c>
    </row>
    <row r="29" spans="2:24">
      <c r="B29" s="23" t="s">
        <v>125</v>
      </c>
      <c r="C29" s="9" t="s">
        <v>100</v>
      </c>
      <c r="D29" s="4" t="s">
        <v>57</v>
      </c>
      <c r="E29" s="10" t="s">
        <v>26</v>
      </c>
      <c r="F29" s="10" t="s">
        <v>27</v>
      </c>
      <c r="G29" s="5" t="s">
        <v>29</v>
      </c>
      <c r="H29" s="5">
        <v>80</v>
      </c>
      <c r="I29" s="5">
        <v>315</v>
      </c>
      <c r="J29" s="5"/>
      <c r="K29" s="9"/>
      <c r="L29" s="9"/>
      <c r="M29" s="5"/>
      <c r="N29" s="5"/>
      <c r="O29" s="5">
        <v>1982</v>
      </c>
      <c r="P29" s="9">
        <v>50</v>
      </c>
      <c r="Q29" s="11">
        <f t="shared" si="0"/>
        <v>0.38</v>
      </c>
      <c r="R29" s="11">
        <f t="shared" si="1"/>
        <v>0.38</v>
      </c>
      <c r="S29" s="9">
        <f t="shared" si="2"/>
        <v>19</v>
      </c>
      <c r="T29" s="12">
        <v>17000</v>
      </c>
      <c r="U29" s="12">
        <f t="shared" si="3"/>
        <v>5355000</v>
      </c>
      <c r="V29" s="12">
        <f t="shared" si="4"/>
        <v>2034900</v>
      </c>
      <c r="W29" s="12">
        <f t="shared" si="5"/>
        <v>107100</v>
      </c>
      <c r="X29" s="24">
        <f t="shared" si="6"/>
        <v>40698</v>
      </c>
    </row>
    <row r="30" spans="2:24">
      <c r="B30" s="23" t="s">
        <v>126</v>
      </c>
      <c r="C30" s="9" t="s">
        <v>100</v>
      </c>
      <c r="D30" s="4" t="s">
        <v>58</v>
      </c>
      <c r="E30" s="10" t="s">
        <v>26</v>
      </c>
      <c r="F30" s="10" t="s">
        <v>27</v>
      </c>
      <c r="G30" s="5" t="s">
        <v>29</v>
      </c>
      <c r="H30" s="5">
        <v>80</v>
      </c>
      <c r="I30" s="5">
        <v>334</v>
      </c>
      <c r="J30" s="5"/>
      <c r="K30" s="9"/>
      <c r="L30" s="9"/>
      <c r="M30" s="5"/>
      <c r="N30" s="5"/>
      <c r="O30" s="6">
        <v>1967</v>
      </c>
      <c r="P30" s="9">
        <v>50</v>
      </c>
      <c r="Q30" s="11">
        <f t="shared" si="0"/>
        <v>0.08</v>
      </c>
      <c r="R30" s="11">
        <f t="shared" si="1"/>
        <v>0.08</v>
      </c>
      <c r="S30" s="9">
        <f t="shared" si="2"/>
        <v>4</v>
      </c>
      <c r="T30" s="12">
        <v>17000</v>
      </c>
      <c r="U30" s="12">
        <f t="shared" si="3"/>
        <v>5678000</v>
      </c>
      <c r="V30" s="12">
        <f t="shared" si="4"/>
        <v>454240</v>
      </c>
      <c r="W30" s="12">
        <f t="shared" si="5"/>
        <v>113560</v>
      </c>
      <c r="X30" s="24">
        <f t="shared" si="6"/>
        <v>9084.7999999999993</v>
      </c>
    </row>
    <row r="31" spans="2:24">
      <c r="B31" s="23" t="s">
        <v>127</v>
      </c>
      <c r="C31" s="9" t="s">
        <v>100</v>
      </c>
      <c r="D31" s="4" t="s">
        <v>59</v>
      </c>
      <c r="E31" s="10" t="s">
        <v>26</v>
      </c>
      <c r="F31" s="10" t="s">
        <v>27</v>
      </c>
      <c r="G31" s="5" t="s">
        <v>29</v>
      </c>
      <c r="H31" s="5">
        <v>100</v>
      </c>
      <c r="I31" s="5">
        <v>254</v>
      </c>
      <c r="J31" s="5"/>
      <c r="K31" s="5"/>
      <c r="L31" s="9"/>
      <c r="M31" s="5"/>
      <c r="N31" s="5"/>
      <c r="O31" s="5">
        <v>1967</v>
      </c>
      <c r="P31" s="9">
        <v>50</v>
      </c>
      <c r="Q31" s="11">
        <f t="shared" si="0"/>
        <v>0.08</v>
      </c>
      <c r="R31" s="11">
        <f t="shared" si="1"/>
        <v>0.08</v>
      </c>
      <c r="S31" s="9">
        <f t="shared" si="2"/>
        <v>4</v>
      </c>
      <c r="T31" s="12">
        <v>19000</v>
      </c>
      <c r="U31" s="12">
        <f t="shared" si="3"/>
        <v>4826000</v>
      </c>
      <c r="V31" s="12">
        <f t="shared" si="4"/>
        <v>386080</v>
      </c>
      <c r="W31" s="12">
        <f t="shared" si="5"/>
        <v>96520</v>
      </c>
      <c r="X31" s="24">
        <f t="shared" si="6"/>
        <v>7721.6</v>
      </c>
    </row>
    <row r="32" spans="2:24">
      <c r="B32" s="23" t="s">
        <v>128</v>
      </c>
      <c r="C32" s="9" t="s">
        <v>100</v>
      </c>
      <c r="D32" s="4" t="s">
        <v>60</v>
      </c>
      <c r="E32" s="10" t="s">
        <v>26</v>
      </c>
      <c r="F32" s="10" t="s">
        <v>27</v>
      </c>
      <c r="G32" s="10" t="s">
        <v>28</v>
      </c>
      <c r="H32" s="5">
        <v>100</v>
      </c>
      <c r="I32" s="5">
        <v>106</v>
      </c>
      <c r="J32" s="5"/>
      <c r="K32" s="5"/>
      <c r="L32" s="9"/>
      <c r="M32" s="5"/>
      <c r="N32" s="5"/>
      <c r="O32" s="5">
        <v>1984</v>
      </c>
      <c r="P32" s="9">
        <v>50</v>
      </c>
      <c r="Q32" s="11">
        <f t="shared" si="0"/>
        <v>0.42</v>
      </c>
      <c r="R32" s="11">
        <f t="shared" si="1"/>
        <v>0.42</v>
      </c>
      <c r="S32" s="9">
        <f t="shared" si="2"/>
        <v>21</v>
      </c>
      <c r="T32" s="12">
        <v>19000</v>
      </c>
      <c r="U32" s="12">
        <f t="shared" si="3"/>
        <v>2014000</v>
      </c>
      <c r="V32" s="12">
        <f t="shared" si="4"/>
        <v>845880</v>
      </c>
      <c r="W32" s="12">
        <f t="shared" si="5"/>
        <v>40280</v>
      </c>
      <c r="X32" s="24">
        <f t="shared" si="6"/>
        <v>16917.599999999999</v>
      </c>
    </row>
    <row r="33" spans="2:24">
      <c r="B33" s="23" t="s">
        <v>129</v>
      </c>
      <c r="C33" s="9" t="s">
        <v>100</v>
      </c>
      <c r="D33" s="4" t="s">
        <v>61</v>
      </c>
      <c r="E33" s="10" t="s">
        <v>26</v>
      </c>
      <c r="F33" s="10" t="s">
        <v>27</v>
      </c>
      <c r="G33" s="10" t="s">
        <v>28</v>
      </c>
      <c r="H33" s="5">
        <v>100</v>
      </c>
      <c r="I33" s="5">
        <v>326</v>
      </c>
      <c r="J33" s="5"/>
      <c r="K33" s="5"/>
      <c r="L33" s="9"/>
      <c r="M33" s="5"/>
      <c r="N33" s="5"/>
      <c r="O33" s="5">
        <v>1991</v>
      </c>
      <c r="P33" s="9">
        <v>50</v>
      </c>
      <c r="Q33" s="11">
        <f t="shared" si="0"/>
        <v>0.56000000000000005</v>
      </c>
      <c r="R33" s="11">
        <f t="shared" si="1"/>
        <v>0.56000000000000005</v>
      </c>
      <c r="S33" s="9">
        <f t="shared" si="2"/>
        <v>28</v>
      </c>
      <c r="T33" s="12">
        <v>19000</v>
      </c>
      <c r="U33" s="12">
        <f t="shared" si="3"/>
        <v>6194000</v>
      </c>
      <c r="V33" s="12">
        <f t="shared" si="4"/>
        <v>3468640.0000000005</v>
      </c>
      <c r="W33" s="12">
        <f t="shared" si="5"/>
        <v>123880</v>
      </c>
      <c r="X33" s="24">
        <f t="shared" si="6"/>
        <v>69372.800000000003</v>
      </c>
    </row>
    <row r="34" spans="2:24">
      <c r="B34" s="123" t="s">
        <v>130</v>
      </c>
      <c r="C34" s="124" t="s">
        <v>100</v>
      </c>
      <c r="D34" s="125" t="s">
        <v>62</v>
      </c>
      <c r="E34" s="126" t="s">
        <v>26</v>
      </c>
      <c r="F34" s="126" t="s">
        <v>27</v>
      </c>
      <c r="G34" s="126" t="s">
        <v>28</v>
      </c>
      <c r="H34" s="6">
        <v>100</v>
      </c>
      <c r="I34" s="6">
        <v>1165</v>
      </c>
      <c r="J34" s="6"/>
      <c r="K34" s="6"/>
      <c r="L34" s="124"/>
      <c r="M34" s="6"/>
      <c r="N34" s="6"/>
      <c r="O34" s="5">
        <v>1987</v>
      </c>
      <c r="P34" s="9">
        <v>50</v>
      </c>
      <c r="Q34" s="11">
        <f t="shared" si="0"/>
        <v>0.48</v>
      </c>
      <c r="R34" s="11">
        <f t="shared" si="1"/>
        <v>0.48</v>
      </c>
      <c r="S34" s="9">
        <f t="shared" si="2"/>
        <v>24</v>
      </c>
      <c r="T34" s="12">
        <v>19000</v>
      </c>
      <c r="U34" s="12">
        <f t="shared" si="3"/>
        <v>22135000</v>
      </c>
      <c r="V34" s="12">
        <f t="shared" si="4"/>
        <v>10624800</v>
      </c>
      <c r="W34" s="12">
        <f t="shared" si="5"/>
        <v>442700</v>
      </c>
      <c r="X34" s="24">
        <f t="shared" si="6"/>
        <v>212496</v>
      </c>
    </row>
    <row r="35" spans="2:24">
      <c r="B35" s="123" t="s">
        <v>131</v>
      </c>
      <c r="C35" s="124" t="s">
        <v>100</v>
      </c>
      <c r="D35" s="125" t="s">
        <v>63</v>
      </c>
      <c r="E35" s="126" t="s">
        <v>26</v>
      </c>
      <c r="F35" s="126" t="s">
        <v>27</v>
      </c>
      <c r="G35" s="126" t="s">
        <v>28</v>
      </c>
      <c r="H35" s="6">
        <v>100</v>
      </c>
      <c r="I35" s="6">
        <v>1165</v>
      </c>
      <c r="J35" s="6"/>
      <c r="K35" s="6"/>
      <c r="L35" s="124"/>
      <c r="M35" s="6"/>
      <c r="N35" s="6"/>
      <c r="O35" s="5">
        <v>1987</v>
      </c>
      <c r="P35" s="9">
        <v>50</v>
      </c>
      <c r="Q35" s="11">
        <f t="shared" si="0"/>
        <v>0.48</v>
      </c>
      <c r="R35" s="11">
        <f t="shared" si="1"/>
        <v>0.48</v>
      </c>
      <c r="S35" s="9">
        <f t="shared" si="2"/>
        <v>24</v>
      </c>
      <c r="T35" s="12">
        <v>19000</v>
      </c>
      <c r="U35" s="12">
        <f t="shared" si="3"/>
        <v>22135000</v>
      </c>
      <c r="V35" s="12">
        <f t="shared" si="4"/>
        <v>10624800</v>
      </c>
      <c r="W35" s="12">
        <f t="shared" si="5"/>
        <v>442700</v>
      </c>
      <c r="X35" s="24">
        <f t="shared" si="6"/>
        <v>212496</v>
      </c>
    </row>
    <row r="36" spans="2:24" ht="25.5">
      <c r="B36" s="23" t="s">
        <v>132</v>
      </c>
      <c r="C36" s="9" t="s">
        <v>100</v>
      </c>
      <c r="D36" s="4" t="s">
        <v>64</v>
      </c>
      <c r="E36" s="10" t="s">
        <v>26</v>
      </c>
      <c r="F36" s="10" t="s">
        <v>27</v>
      </c>
      <c r="G36" s="10" t="s">
        <v>28</v>
      </c>
      <c r="H36" s="5">
        <v>100</v>
      </c>
      <c r="I36" s="5">
        <v>1165</v>
      </c>
      <c r="J36" s="5"/>
      <c r="K36" s="5"/>
      <c r="L36" s="9"/>
      <c r="M36" s="5"/>
      <c r="N36" s="5"/>
      <c r="O36" s="5">
        <v>1984</v>
      </c>
      <c r="P36" s="9">
        <v>50</v>
      </c>
      <c r="Q36" s="11">
        <f t="shared" si="0"/>
        <v>0.42</v>
      </c>
      <c r="R36" s="11">
        <f t="shared" si="1"/>
        <v>0.42</v>
      </c>
      <c r="S36" s="9">
        <f t="shared" si="2"/>
        <v>21</v>
      </c>
      <c r="T36" s="12">
        <v>19000</v>
      </c>
      <c r="U36" s="12">
        <f t="shared" si="3"/>
        <v>22135000</v>
      </c>
      <c r="V36" s="12">
        <f t="shared" si="4"/>
        <v>9296700</v>
      </c>
      <c r="W36" s="12">
        <f t="shared" si="5"/>
        <v>442700</v>
      </c>
      <c r="X36" s="24">
        <f t="shared" si="6"/>
        <v>185934</v>
      </c>
    </row>
    <row r="37" spans="2:24" ht="25.5">
      <c r="B37" s="23" t="s">
        <v>133</v>
      </c>
      <c r="C37" s="9" t="s">
        <v>100</v>
      </c>
      <c r="D37" s="4" t="s">
        <v>65</v>
      </c>
      <c r="E37" s="10" t="s">
        <v>26</v>
      </c>
      <c r="F37" s="10" t="s">
        <v>27</v>
      </c>
      <c r="G37" s="5" t="s">
        <v>29</v>
      </c>
      <c r="H37" s="5">
        <v>80</v>
      </c>
      <c r="I37" s="5">
        <v>112</v>
      </c>
      <c r="J37" s="5"/>
      <c r="K37" s="9"/>
      <c r="L37" s="9"/>
      <c r="M37" s="5"/>
      <c r="N37" s="5"/>
      <c r="O37" s="5">
        <v>1984</v>
      </c>
      <c r="P37" s="9">
        <v>50</v>
      </c>
      <c r="Q37" s="11">
        <f t="shared" si="0"/>
        <v>0.42</v>
      </c>
      <c r="R37" s="11">
        <f t="shared" si="1"/>
        <v>0.42</v>
      </c>
      <c r="S37" s="9">
        <f t="shared" si="2"/>
        <v>21</v>
      </c>
      <c r="T37" s="12">
        <v>17000</v>
      </c>
      <c r="U37" s="12">
        <f t="shared" si="3"/>
        <v>1904000</v>
      </c>
      <c r="V37" s="12">
        <f t="shared" si="4"/>
        <v>799680</v>
      </c>
      <c r="W37" s="12">
        <f t="shared" si="5"/>
        <v>38080</v>
      </c>
      <c r="X37" s="24">
        <f t="shared" si="6"/>
        <v>15993.6</v>
      </c>
    </row>
    <row r="38" spans="2:24" ht="25.5">
      <c r="B38" s="23" t="s">
        <v>134</v>
      </c>
      <c r="C38" s="9" t="s">
        <v>100</v>
      </c>
      <c r="D38" s="4" t="s">
        <v>66</v>
      </c>
      <c r="E38" s="10" t="s">
        <v>26</v>
      </c>
      <c r="F38" s="10" t="s">
        <v>27</v>
      </c>
      <c r="G38" s="10" t="s">
        <v>28</v>
      </c>
      <c r="H38" s="5">
        <v>100</v>
      </c>
      <c r="I38" s="5">
        <v>747</v>
      </c>
      <c r="J38" s="5"/>
      <c r="K38" s="5"/>
      <c r="L38" s="9"/>
      <c r="M38" s="5"/>
      <c r="N38" s="5"/>
      <c r="O38" s="5">
        <v>1984</v>
      </c>
      <c r="P38" s="9">
        <v>50</v>
      </c>
      <c r="Q38" s="11">
        <f t="shared" si="0"/>
        <v>0.42</v>
      </c>
      <c r="R38" s="11">
        <f t="shared" si="1"/>
        <v>0.42</v>
      </c>
      <c r="S38" s="9">
        <f t="shared" si="2"/>
        <v>21</v>
      </c>
      <c r="T38" s="12">
        <v>19000</v>
      </c>
      <c r="U38" s="12">
        <f t="shared" si="3"/>
        <v>14193000</v>
      </c>
      <c r="V38" s="12">
        <f t="shared" si="4"/>
        <v>5961060</v>
      </c>
      <c r="W38" s="12">
        <f t="shared" si="5"/>
        <v>283860</v>
      </c>
      <c r="X38" s="24">
        <f t="shared" si="6"/>
        <v>119221.2</v>
      </c>
    </row>
    <row r="39" spans="2:24">
      <c r="B39" s="23" t="s">
        <v>135</v>
      </c>
      <c r="C39" s="9" t="s">
        <v>100</v>
      </c>
      <c r="D39" s="4" t="s">
        <v>67</v>
      </c>
      <c r="E39" s="10" t="s">
        <v>26</v>
      </c>
      <c r="F39" s="10" t="s">
        <v>27</v>
      </c>
      <c r="G39" s="10" t="s">
        <v>28</v>
      </c>
      <c r="H39" s="5">
        <v>100</v>
      </c>
      <c r="I39" s="5">
        <v>256</v>
      </c>
      <c r="J39" s="5"/>
      <c r="K39" s="5"/>
      <c r="L39" s="9"/>
      <c r="M39" s="5"/>
      <c r="N39" s="5"/>
      <c r="O39" s="5">
        <v>1991</v>
      </c>
      <c r="P39" s="9">
        <v>50</v>
      </c>
      <c r="Q39" s="11">
        <f t="shared" si="0"/>
        <v>0.56000000000000005</v>
      </c>
      <c r="R39" s="11">
        <f t="shared" si="1"/>
        <v>0.56000000000000005</v>
      </c>
      <c r="S39" s="9">
        <f t="shared" si="2"/>
        <v>28</v>
      </c>
      <c r="T39" s="12">
        <v>19000</v>
      </c>
      <c r="U39" s="12">
        <f t="shared" si="3"/>
        <v>4864000</v>
      </c>
      <c r="V39" s="12">
        <f t="shared" si="4"/>
        <v>2723840.0000000005</v>
      </c>
      <c r="W39" s="12">
        <f t="shared" si="5"/>
        <v>97280</v>
      </c>
      <c r="X39" s="24">
        <f t="shared" si="6"/>
        <v>54476.80000000001</v>
      </c>
    </row>
    <row r="40" spans="2:24" ht="25.5">
      <c r="B40" s="23" t="s">
        <v>136</v>
      </c>
      <c r="C40" s="9" t="s">
        <v>100</v>
      </c>
      <c r="D40" s="4" t="s">
        <v>68</v>
      </c>
      <c r="E40" s="10" t="s">
        <v>26</v>
      </c>
      <c r="F40" s="10" t="s">
        <v>27</v>
      </c>
      <c r="G40" s="10" t="s">
        <v>28</v>
      </c>
      <c r="H40" s="5">
        <v>100</v>
      </c>
      <c r="I40" s="5">
        <v>15</v>
      </c>
      <c r="J40" s="5"/>
      <c r="K40" s="5"/>
      <c r="L40" s="9"/>
      <c r="M40" s="5"/>
      <c r="N40" s="5"/>
      <c r="O40" s="5">
        <v>1984</v>
      </c>
      <c r="P40" s="9">
        <v>50</v>
      </c>
      <c r="Q40" s="11">
        <f t="shared" si="0"/>
        <v>0.42</v>
      </c>
      <c r="R40" s="11">
        <f t="shared" si="1"/>
        <v>0.42</v>
      </c>
      <c r="S40" s="9">
        <f t="shared" si="2"/>
        <v>21</v>
      </c>
      <c r="T40" s="12">
        <v>19000</v>
      </c>
      <c r="U40" s="12">
        <f t="shared" si="3"/>
        <v>285000</v>
      </c>
      <c r="V40" s="12">
        <f t="shared" si="4"/>
        <v>119700</v>
      </c>
      <c r="W40" s="12">
        <f t="shared" si="5"/>
        <v>5700</v>
      </c>
      <c r="X40" s="24">
        <f t="shared" si="6"/>
        <v>2394</v>
      </c>
    </row>
    <row r="41" spans="2:24" ht="25.5">
      <c r="B41" s="23" t="s">
        <v>137</v>
      </c>
      <c r="C41" s="9" t="s">
        <v>100</v>
      </c>
      <c r="D41" s="4" t="s">
        <v>69</v>
      </c>
      <c r="E41" s="10" t="s">
        <v>26</v>
      </c>
      <c r="F41" s="10" t="s">
        <v>27</v>
      </c>
      <c r="G41" s="5" t="s">
        <v>29</v>
      </c>
      <c r="H41" s="5">
        <v>100</v>
      </c>
      <c r="I41" s="5">
        <v>374</v>
      </c>
      <c r="J41" s="5"/>
      <c r="K41" s="5"/>
      <c r="L41" s="9"/>
      <c r="M41" s="5"/>
      <c r="N41" s="5"/>
      <c r="O41" s="5">
        <v>1967</v>
      </c>
      <c r="P41" s="9">
        <v>50</v>
      </c>
      <c r="Q41" s="11">
        <f t="shared" si="0"/>
        <v>0.08</v>
      </c>
      <c r="R41" s="11">
        <f t="shared" si="1"/>
        <v>0.08</v>
      </c>
      <c r="S41" s="9">
        <f t="shared" si="2"/>
        <v>4</v>
      </c>
      <c r="T41" s="12">
        <v>19000</v>
      </c>
      <c r="U41" s="12">
        <f t="shared" si="3"/>
        <v>7106000</v>
      </c>
      <c r="V41" s="12">
        <f t="shared" si="4"/>
        <v>568480</v>
      </c>
      <c r="W41" s="12">
        <f t="shared" si="5"/>
        <v>142120</v>
      </c>
      <c r="X41" s="24">
        <f t="shared" si="6"/>
        <v>11369.6</v>
      </c>
    </row>
    <row r="42" spans="2:24" ht="25.5">
      <c r="B42" s="23" t="s">
        <v>138</v>
      </c>
      <c r="C42" s="9" t="s">
        <v>100</v>
      </c>
      <c r="D42" s="4" t="s">
        <v>70</v>
      </c>
      <c r="E42" s="10" t="s">
        <v>26</v>
      </c>
      <c r="F42" s="10" t="s">
        <v>27</v>
      </c>
      <c r="G42" s="10" t="s">
        <v>28</v>
      </c>
      <c r="H42" s="5">
        <v>100</v>
      </c>
      <c r="I42" s="5">
        <v>377</v>
      </c>
      <c r="J42" s="5"/>
      <c r="K42" s="5"/>
      <c r="L42" s="9"/>
      <c r="M42" s="5"/>
      <c r="N42" s="5"/>
      <c r="O42" s="5">
        <v>1982</v>
      </c>
      <c r="P42" s="9">
        <v>50</v>
      </c>
      <c r="Q42" s="11">
        <f t="shared" si="0"/>
        <v>0.38</v>
      </c>
      <c r="R42" s="11">
        <f t="shared" si="1"/>
        <v>0.38</v>
      </c>
      <c r="S42" s="9">
        <f t="shared" si="2"/>
        <v>19</v>
      </c>
      <c r="T42" s="12">
        <v>19000</v>
      </c>
      <c r="U42" s="12">
        <f t="shared" si="3"/>
        <v>7163000</v>
      </c>
      <c r="V42" s="12">
        <f t="shared" si="4"/>
        <v>2721940</v>
      </c>
      <c r="W42" s="12">
        <f t="shared" si="5"/>
        <v>143260</v>
      </c>
      <c r="X42" s="24">
        <f t="shared" si="6"/>
        <v>54438.8</v>
      </c>
    </row>
    <row r="43" spans="2:24" ht="25.5">
      <c r="B43" s="23" t="s">
        <v>139</v>
      </c>
      <c r="C43" s="9" t="s">
        <v>100</v>
      </c>
      <c r="D43" s="4" t="s">
        <v>96</v>
      </c>
      <c r="E43" s="10" t="s">
        <v>26</v>
      </c>
      <c r="F43" s="10" t="s">
        <v>27</v>
      </c>
      <c r="G43" s="5" t="s">
        <v>29</v>
      </c>
      <c r="H43" s="5">
        <v>100</v>
      </c>
      <c r="I43" s="8">
        <v>374</v>
      </c>
      <c r="J43" s="8"/>
      <c r="K43" s="8"/>
      <c r="L43" s="9"/>
      <c r="M43" s="8"/>
      <c r="N43" s="8"/>
      <c r="O43" s="8">
        <v>1967</v>
      </c>
      <c r="P43" s="9">
        <v>50</v>
      </c>
      <c r="Q43" s="11">
        <f t="shared" si="0"/>
        <v>0.08</v>
      </c>
      <c r="R43" s="11">
        <f t="shared" si="1"/>
        <v>0.08</v>
      </c>
      <c r="S43" s="9">
        <f t="shared" si="2"/>
        <v>4</v>
      </c>
      <c r="T43" s="12">
        <v>19000</v>
      </c>
      <c r="U43" s="12">
        <f t="shared" si="3"/>
        <v>7106000</v>
      </c>
      <c r="V43" s="12">
        <f t="shared" si="4"/>
        <v>568480</v>
      </c>
      <c r="W43" s="12">
        <f t="shared" si="5"/>
        <v>142120</v>
      </c>
      <c r="X43" s="24">
        <f t="shared" si="6"/>
        <v>11369.6</v>
      </c>
    </row>
    <row r="44" spans="2:24" ht="25.5">
      <c r="B44" s="23" t="s">
        <v>140</v>
      </c>
      <c r="C44" s="9" t="s">
        <v>100</v>
      </c>
      <c r="D44" s="4" t="s">
        <v>97</v>
      </c>
      <c r="E44" s="10" t="s">
        <v>26</v>
      </c>
      <c r="F44" s="10" t="s">
        <v>27</v>
      </c>
      <c r="G44" s="10" t="s">
        <v>28</v>
      </c>
      <c r="H44" s="5">
        <v>100</v>
      </c>
      <c r="I44" s="8">
        <v>372</v>
      </c>
      <c r="J44" s="8"/>
      <c r="K44" s="8"/>
      <c r="L44" s="9"/>
      <c r="M44" s="8"/>
      <c r="N44" s="8"/>
      <c r="O44" s="8">
        <v>1982</v>
      </c>
      <c r="P44" s="9">
        <v>50</v>
      </c>
      <c r="Q44" s="11">
        <f t="shared" si="0"/>
        <v>0.38</v>
      </c>
      <c r="R44" s="11">
        <f t="shared" si="1"/>
        <v>0.38</v>
      </c>
      <c r="S44" s="9">
        <f t="shared" si="2"/>
        <v>19</v>
      </c>
      <c r="T44" s="12">
        <v>19000</v>
      </c>
      <c r="U44" s="12">
        <f t="shared" si="3"/>
        <v>7068000</v>
      </c>
      <c r="V44" s="12">
        <f t="shared" si="4"/>
        <v>2685840</v>
      </c>
      <c r="W44" s="12">
        <f t="shared" si="5"/>
        <v>141360</v>
      </c>
      <c r="X44" s="24">
        <f t="shared" si="6"/>
        <v>53716.800000000003</v>
      </c>
    </row>
    <row r="45" spans="2:24">
      <c r="B45" s="23" t="s">
        <v>141</v>
      </c>
      <c r="C45" s="9" t="s">
        <v>100</v>
      </c>
      <c r="D45" s="4" t="s">
        <v>98</v>
      </c>
      <c r="E45" s="10" t="s">
        <v>26</v>
      </c>
      <c r="F45" s="10" t="s">
        <v>27</v>
      </c>
      <c r="G45" s="10" t="s">
        <v>28</v>
      </c>
      <c r="H45" s="5">
        <v>100</v>
      </c>
      <c r="I45" s="8">
        <v>92</v>
      </c>
      <c r="J45" s="8"/>
      <c r="K45" s="8"/>
      <c r="L45" s="9"/>
      <c r="M45" s="8"/>
      <c r="N45" s="8"/>
      <c r="O45" s="8">
        <v>1982</v>
      </c>
      <c r="P45" s="9">
        <v>50</v>
      </c>
      <c r="Q45" s="11">
        <f t="shared" si="0"/>
        <v>0.38</v>
      </c>
      <c r="R45" s="11">
        <f t="shared" si="1"/>
        <v>0.38</v>
      </c>
      <c r="S45" s="9">
        <f t="shared" si="2"/>
        <v>19</v>
      </c>
      <c r="T45" s="12">
        <v>19000</v>
      </c>
      <c r="U45" s="12">
        <f t="shared" si="3"/>
        <v>1748000</v>
      </c>
      <c r="V45" s="12">
        <f t="shared" si="4"/>
        <v>664240</v>
      </c>
      <c r="W45" s="12">
        <f t="shared" si="5"/>
        <v>34960</v>
      </c>
      <c r="X45" s="24">
        <f t="shared" si="6"/>
        <v>13284.8</v>
      </c>
    </row>
    <row r="46" spans="2:24" ht="25.5">
      <c r="B46" s="23" t="s">
        <v>142</v>
      </c>
      <c r="C46" s="9" t="s">
        <v>100</v>
      </c>
      <c r="D46" s="4" t="s">
        <v>99</v>
      </c>
      <c r="E46" s="10" t="s">
        <v>26</v>
      </c>
      <c r="F46" s="10" t="s">
        <v>27</v>
      </c>
      <c r="G46" s="5" t="s">
        <v>29</v>
      </c>
      <c r="H46" s="8">
        <v>125</v>
      </c>
      <c r="I46" s="8">
        <v>374</v>
      </c>
      <c r="J46" s="8"/>
      <c r="K46" s="8"/>
      <c r="L46" s="8"/>
      <c r="M46" s="9"/>
      <c r="N46" s="8"/>
      <c r="O46" s="8">
        <v>1970</v>
      </c>
      <c r="P46" s="9">
        <v>50</v>
      </c>
      <c r="Q46" s="11">
        <f t="shared" si="0"/>
        <v>0.14000000000000001</v>
      </c>
      <c r="R46" s="11">
        <f t="shared" si="1"/>
        <v>0.14000000000000001</v>
      </c>
      <c r="S46" s="9">
        <f t="shared" si="2"/>
        <v>7</v>
      </c>
      <c r="T46" s="12">
        <v>21000</v>
      </c>
      <c r="U46" s="12">
        <f t="shared" si="3"/>
        <v>7854000</v>
      </c>
      <c r="V46" s="12">
        <f t="shared" si="4"/>
        <v>1099560</v>
      </c>
      <c r="W46" s="12">
        <f t="shared" si="5"/>
        <v>157080</v>
      </c>
      <c r="X46" s="24">
        <f t="shared" si="6"/>
        <v>21991.200000000001</v>
      </c>
    </row>
    <row r="47" spans="2:24" ht="25.5">
      <c r="B47" s="23" t="s">
        <v>143</v>
      </c>
      <c r="C47" s="9" t="s">
        <v>100</v>
      </c>
      <c r="D47" s="4" t="s">
        <v>71</v>
      </c>
      <c r="E47" s="10" t="s">
        <v>26</v>
      </c>
      <c r="F47" s="10" t="s">
        <v>27</v>
      </c>
      <c r="G47" s="10" t="s">
        <v>28</v>
      </c>
      <c r="H47" s="5">
        <v>100</v>
      </c>
      <c r="I47" s="8">
        <v>372</v>
      </c>
      <c r="J47" s="8"/>
      <c r="K47" s="8"/>
      <c r="L47" s="9"/>
      <c r="M47" s="8"/>
      <c r="N47" s="8"/>
      <c r="O47" s="8">
        <v>1982</v>
      </c>
      <c r="P47" s="9">
        <v>50</v>
      </c>
      <c r="Q47" s="11">
        <f t="shared" si="0"/>
        <v>0.38</v>
      </c>
      <c r="R47" s="11">
        <f t="shared" si="1"/>
        <v>0.38</v>
      </c>
      <c r="S47" s="9">
        <f t="shared" si="2"/>
        <v>19</v>
      </c>
      <c r="T47" s="12">
        <v>19000</v>
      </c>
      <c r="U47" s="12">
        <f t="shared" si="3"/>
        <v>7068000</v>
      </c>
      <c r="V47" s="12">
        <f t="shared" si="4"/>
        <v>2685840</v>
      </c>
      <c r="W47" s="12">
        <f t="shared" si="5"/>
        <v>141360</v>
      </c>
      <c r="X47" s="24">
        <f t="shared" si="6"/>
        <v>53716.800000000003</v>
      </c>
    </row>
    <row r="48" spans="2:24">
      <c r="B48" s="23" t="s">
        <v>144</v>
      </c>
      <c r="C48" s="9" t="s">
        <v>100</v>
      </c>
      <c r="D48" s="4" t="s">
        <v>72</v>
      </c>
      <c r="E48" s="10" t="s">
        <v>26</v>
      </c>
      <c r="F48" s="10" t="s">
        <v>27</v>
      </c>
      <c r="G48" s="5" t="s">
        <v>29</v>
      </c>
      <c r="H48" s="5">
        <v>100</v>
      </c>
      <c r="I48" s="8">
        <v>680</v>
      </c>
      <c r="J48" s="8"/>
      <c r="K48" s="8"/>
      <c r="L48" s="9"/>
      <c r="M48" s="8"/>
      <c r="N48" s="8"/>
      <c r="O48" s="8">
        <v>1967</v>
      </c>
      <c r="P48" s="9">
        <v>50</v>
      </c>
      <c r="Q48" s="11">
        <f t="shared" si="0"/>
        <v>0.08</v>
      </c>
      <c r="R48" s="11">
        <f t="shared" si="1"/>
        <v>0.08</v>
      </c>
      <c r="S48" s="9">
        <f t="shared" si="2"/>
        <v>4</v>
      </c>
      <c r="T48" s="12">
        <v>19000</v>
      </c>
      <c r="U48" s="12">
        <f t="shared" si="3"/>
        <v>12920000</v>
      </c>
      <c r="V48" s="12">
        <f t="shared" si="4"/>
        <v>1033600</v>
      </c>
      <c r="W48" s="12">
        <f t="shared" si="5"/>
        <v>258400</v>
      </c>
      <c r="X48" s="24">
        <f t="shared" si="6"/>
        <v>20672</v>
      </c>
    </row>
    <row r="49" spans="2:24" ht="25.5">
      <c r="B49" s="23" t="s">
        <v>145</v>
      </c>
      <c r="C49" s="9" t="s">
        <v>100</v>
      </c>
      <c r="D49" s="4" t="s">
        <v>73</v>
      </c>
      <c r="E49" s="10" t="s">
        <v>26</v>
      </c>
      <c r="F49" s="10" t="s">
        <v>27</v>
      </c>
      <c r="G49" s="5" t="s">
        <v>30</v>
      </c>
      <c r="H49" s="5">
        <v>100</v>
      </c>
      <c r="I49" s="8">
        <v>104</v>
      </c>
      <c r="J49" s="8"/>
      <c r="K49" s="8"/>
      <c r="L49" s="9"/>
      <c r="M49" s="8"/>
      <c r="N49" s="8"/>
      <c r="O49" s="8">
        <v>1970</v>
      </c>
      <c r="P49" s="9">
        <v>50</v>
      </c>
      <c r="Q49" s="11">
        <f t="shared" si="0"/>
        <v>0.14000000000000001</v>
      </c>
      <c r="R49" s="11">
        <f t="shared" si="1"/>
        <v>0.14000000000000001</v>
      </c>
      <c r="S49" s="9">
        <f t="shared" si="2"/>
        <v>7</v>
      </c>
      <c r="T49" s="12">
        <v>19000</v>
      </c>
      <c r="U49" s="12">
        <f t="shared" si="3"/>
        <v>1976000</v>
      </c>
      <c r="V49" s="12">
        <f t="shared" si="4"/>
        <v>276640</v>
      </c>
      <c r="W49" s="12">
        <f t="shared" si="5"/>
        <v>39520</v>
      </c>
      <c r="X49" s="24">
        <f t="shared" si="6"/>
        <v>5532.8</v>
      </c>
    </row>
    <row r="50" spans="2:24" ht="25.5">
      <c r="B50" s="23" t="s">
        <v>146</v>
      </c>
      <c r="C50" s="9" t="s">
        <v>100</v>
      </c>
      <c r="D50" s="4" t="s">
        <v>74</v>
      </c>
      <c r="E50" s="10" t="s">
        <v>26</v>
      </c>
      <c r="F50" s="10" t="s">
        <v>27</v>
      </c>
      <c r="G50" s="5" t="s">
        <v>29</v>
      </c>
      <c r="H50" s="5">
        <v>80</v>
      </c>
      <c r="I50" s="8">
        <v>162</v>
      </c>
      <c r="J50" s="8"/>
      <c r="K50" s="9"/>
      <c r="L50" s="9"/>
      <c r="M50" s="8"/>
      <c r="N50" s="8"/>
      <c r="O50" s="8">
        <v>1967</v>
      </c>
      <c r="P50" s="9">
        <v>50</v>
      </c>
      <c r="Q50" s="11">
        <f t="shared" si="0"/>
        <v>0.08</v>
      </c>
      <c r="R50" s="11">
        <f t="shared" si="1"/>
        <v>0.08</v>
      </c>
      <c r="S50" s="9">
        <f t="shared" si="2"/>
        <v>4</v>
      </c>
      <c r="T50" s="12">
        <v>17000</v>
      </c>
      <c r="U50" s="12">
        <f t="shared" si="3"/>
        <v>2754000</v>
      </c>
      <c r="V50" s="12">
        <f t="shared" si="4"/>
        <v>220320</v>
      </c>
      <c r="W50" s="12">
        <f t="shared" si="5"/>
        <v>55080</v>
      </c>
      <c r="X50" s="24">
        <f t="shared" si="6"/>
        <v>4406.3999999999996</v>
      </c>
    </row>
    <row r="51" spans="2:24">
      <c r="B51" s="23" t="s">
        <v>147</v>
      </c>
      <c r="C51" s="9" t="s">
        <v>100</v>
      </c>
      <c r="D51" s="4" t="s">
        <v>75</v>
      </c>
      <c r="E51" s="10" t="s">
        <v>26</v>
      </c>
      <c r="F51" s="10" t="s">
        <v>27</v>
      </c>
      <c r="G51" s="10" t="s">
        <v>28</v>
      </c>
      <c r="H51" s="5">
        <v>100</v>
      </c>
      <c r="I51" s="8">
        <v>104</v>
      </c>
      <c r="J51" s="8"/>
      <c r="K51" s="8"/>
      <c r="L51" s="9"/>
      <c r="M51" s="8"/>
      <c r="N51" s="8"/>
      <c r="O51" s="8">
        <v>1982</v>
      </c>
      <c r="P51" s="9">
        <v>50</v>
      </c>
      <c r="Q51" s="11">
        <f t="shared" si="0"/>
        <v>0.38</v>
      </c>
      <c r="R51" s="11">
        <f t="shared" si="1"/>
        <v>0.38</v>
      </c>
      <c r="S51" s="9">
        <f t="shared" si="2"/>
        <v>19</v>
      </c>
      <c r="T51" s="12">
        <v>19000</v>
      </c>
      <c r="U51" s="12">
        <f t="shared" si="3"/>
        <v>1976000</v>
      </c>
      <c r="V51" s="12">
        <f t="shared" si="4"/>
        <v>750880</v>
      </c>
      <c r="W51" s="12">
        <f t="shared" si="5"/>
        <v>39520</v>
      </c>
      <c r="X51" s="24">
        <f t="shared" si="6"/>
        <v>15017.6</v>
      </c>
    </row>
    <row r="52" spans="2:24">
      <c r="B52" s="23" t="s">
        <v>148</v>
      </c>
      <c r="C52" s="9" t="s">
        <v>100</v>
      </c>
      <c r="D52" s="4" t="s">
        <v>76</v>
      </c>
      <c r="E52" s="10" t="s">
        <v>26</v>
      </c>
      <c r="F52" s="10" t="s">
        <v>27</v>
      </c>
      <c r="G52" s="5" t="s">
        <v>30</v>
      </c>
      <c r="H52" s="5">
        <v>100</v>
      </c>
      <c r="I52" s="8">
        <v>660</v>
      </c>
      <c r="J52" s="8"/>
      <c r="K52" s="8"/>
      <c r="L52" s="9"/>
      <c r="M52" s="8"/>
      <c r="N52" s="8"/>
      <c r="O52" s="8">
        <v>1970</v>
      </c>
      <c r="P52" s="9">
        <v>50</v>
      </c>
      <c r="Q52" s="11">
        <f t="shared" si="0"/>
        <v>0.14000000000000001</v>
      </c>
      <c r="R52" s="11">
        <f t="shared" si="1"/>
        <v>0.14000000000000001</v>
      </c>
      <c r="S52" s="9">
        <f t="shared" si="2"/>
        <v>7</v>
      </c>
      <c r="T52" s="12">
        <v>19000</v>
      </c>
      <c r="U52" s="12">
        <f t="shared" si="3"/>
        <v>12540000</v>
      </c>
      <c r="V52" s="12">
        <f t="shared" si="4"/>
        <v>1755600.0000000002</v>
      </c>
      <c r="W52" s="12">
        <f t="shared" si="5"/>
        <v>250800</v>
      </c>
      <c r="X52" s="24">
        <f t="shared" si="6"/>
        <v>35112.000000000007</v>
      </c>
    </row>
    <row r="53" spans="2:24" ht="25.5">
      <c r="B53" s="23" t="s">
        <v>149</v>
      </c>
      <c r="C53" s="9" t="s">
        <v>100</v>
      </c>
      <c r="D53" s="4" t="s">
        <v>77</v>
      </c>
      <c r="E53" s="10" t="s">
        <v>26</v>
      </c>
      <c r="F53" s="10" t="s">
        <v>27</v>
      </c>
      <c r="G53" s="5" t="s">
        <v>29</v>
      </c>
      <c r="H53" s="5">
        <v>80</v>
      </c>
      <c r="I53" s="8">
        <v>74</v>
      </c>
      <c r="J53" s="8"/>
      <c r="K53" s="9"/>
      <c r="L53" s="9"/>
      <c r="M53" s="8"/>
      <c r="N53" s="8"/>
      <c r="O53" s="8">
        <v>1967</v>
      </c>
      <c r="P53" s="9">
        <v>50</v>
      </c>
      <c r="Q53" s="11">
        <f t="shared" si="0"/>
        <v>0.08</v>
      </c>
      <c r="R53" s="11">
        <f t="shared" si="1"/>
        <v>0.08</v>
      </c>
      <c r="S53" s="9">
        <f t="shared" si="2"/>
        <v>4</v>
      </c>
      <c r="T53" s="12">
        <v>17000</v>
      </c>
      <c r="U53" s="12">
        <f t="shared" si="3"/>
        <v>1258000</v>
      </c>
      <c r="V53" s="12">
        <f t="shared" si="4"/>
        <v>100640</v>
      </c>
      <c r="W53" s="12">
        <f t="shared" si="5"/>
        <v>25160</v>
      </c>
      <c r="X53" s="24">
        <f t="shared" si="6"/>
        <v>2012.8</v>
      </c>
    </row>
    <row r="54" spans="2:24" ht="25.5">
      <c r="B54" s="23" t="s">
        <v>150</v>
      </c>
      <c r="C54" s="9" t="s">
        <v>100</v>
      </c>
      <c r="D54" s="4" t="s">
        <v>78</v>
      </c>
      <c r="E54" s="10" t="s">
        <v>26</v>
      </c>
      <c r="F54" s="10" t="s">
        <v>27</v>
      </c>
      <c r="G54" s="5" t="s">
        <v>29</v>
      </c>
      <c r="H54" s="5">
        <v>100</v>
      </c>
      <c r="I54" s="8">
        <v>298</v>
      </c>
      <c r="J54" s="8"/>
      <c r="K54" s="8"/>
      <c r="L54" s="9"/>
      <c r="M54" s="8"/>
      <c r="N54" s="8"/>
      <c r="O54" s="8">
        <v>1968</v>
      </c>
      <c r="P54" s="9">
        <v>50</v>
      </c>
      <c r="Q54" s="11">
        <f t="shared" si="0"/>
        <v>0.1</v>
      </c>
      <c r="R54" s="11">
        <f t="shared" si="1"/>
        <v>0.1</v>
      </c>
      <c r="S54" s="9">
        <f t="shared" si="2"/>
        <v>5</v>
      </c>
      <c r="T54" s="12">
        <v>19000</v>
      </c>
      <c r="U54" s="12">
        <f t="shared" si="3"/>
        <v>5662000</v>
      </c>
      <c r="V54" s="12">
        <f t="shared" si="4"/>
        <v>566200</v>
      </c>
      <c r="W54" s="12">
        <f t="shared" si="5"/>
        <v>113240</v>
      </c>
      <c r="X54" s="24">
        <f t="shared" si="6"/>
        <v>11324</v>
      </c>
    </row>
    <row r="55" spans="2:24" ht="25.5">
      <c r="B55" s="23" t="s">
        <v>151</v>
      </c>
      <c r="C55" s="9" t="s">
        <v>100</v>
      </c>
      <c r="D55" s="4" t="s">
        <v>79</v>
      </c>
      <c r="E55" s="10" t="s">
        <v>26</v>
      </c>
      <c r="F55" s="10" t="s">
        <v>27</v>
      </c>
      <c r="G55" s="5" t="s">
        <v>29</v>
      </c>
      <c r="H55" s="5">
        <v>80</v>
      </c>
      <c r="I55" s="8">
        <v>274</v>
      </c>
      <c r="J55" s="8"/>
      <c r="K55" s="9"/>
      <c r="L55" s="9"/>
      <c r="M55" s="8"/>
      <c r="N55" s="8"/>
      <c r="O55" s="8">
        <v>1970</v>
      </c>
      <c r="P55" s="9">
        <v>50</v>
      </c>
      <c r="Q55" s="11">
        <f t="shared" si="0"/>
        <v>0.14000000000000001</v>
      </c>
      <c r="R55" s="11">
        <f t="shared" si="1"/>
        <v>0.14000000000000001</v>
      </c>
      <c r="S55" s="9">
        <f t="shared" si="2"/>
        <v>7</v>
      </c>
      <c r="T55" s="12">
        <v>17000</v>
      </c>
      <c r="U55" s="12">
        <f t="shared" si="3"/>
        <v>4658000</v>
      </c>
      <c r="V55" s="12">
        <f t="shared" si="4"/>
        <v>652120.00000000012</v>
      </c>
      <c r="W55" s="12">
        <f t="shared" si="5"/>
        <v>93160</v>
      </c>
      <c r="X55" s="24">
        <f t="shared" si="6"/>
        <v>13042.400000000001</v>
      </c>
    </row>
    <row r="56" spans="2:24">
      <c r="B56" s="23" t="s">
        <v>152</v>
      </c>
      <c r="C56" s="9" t="s">
        <v>100</v>
      </c>
      <c r="D56" s="4" t="s">
        <v>80</v>
      </c>
      <c r="E56" s="10" t="s">
        <v>26</v>
      </c>
      <c r="F56" s="10" t="s">
        <v>27</v>
      </c>
      <c r="G56" s="5" t="s">
        <v>29</v>
      </c>
      <c r="H56" s="5">
        <v>100</v>
      </c>
      <c r="I56" s="8">
        <v>632</v>
      </c>
      <c r="J56" s="8"/>
      <c r="K56" s="8"/>
      <c r="L56" s="9"/>
      <c r="M56" s="8"/>
      <c r="N56" s="8"/>
      <c r="O56" s="8">
        <v>1968</v>
      </c>
      <c r="P56" s="9">
        <v>50</v>
      </c>
      <c r="Q56" s="11">
        <f t="shared" si="0"/>
        <v>0.1</v>
      </c>
      <c r="R56" s="11">
        <f t="shared" si="1"/>
        <v>0.1</v>
      </c>
      <c r="S56" s="9">
        <f t="shared" si="2"/>
        <v>5</v>
      </c>
      <c r="T56" s="12">
        <v>19000</v>
      </c>
      <c r="U56" s="12">
        <f t="shared" si="3"/>
        <v>12008000</v>
      </c>
      <c r="V56" s="12">
        <f t="shared" si="4"/>
        <v>1200800</v>
      </c>
      <c r="W56" s="12">
        <f t="shared" si="5"/>
        <v>240160</v>
      </c>
      <c r="X56" s="24">
        <f t="shared" si="6"/>
        <v>24016</v>
      </c>
    </row>
    <row r="57" spans="2:24">
      <c r="B57" s="23" t="s">
        <v>153</v>
      </c>
      <c r="C57" s="9" t="s">
        <v>100</v>
      </c>
      <c r="D57" s="4" t="s">
        <v>81</v>
      </c>
      <c r="E57" s="10" t="s">
        <v>26</v>
      </c>
      <c r="F57" s="10" t="s">
        <v>27</v>
      </c>
      <c r="G57" s="5" t="s">
        <v>29</v>
      </c>
      <c r="H57" s="5">
        <v>100</v>
      </c>
      <c r="I57" s="8">
        <v>612</v>
      </c>
      <c r="J57" s="8"/>
      <c r="K57" s="8"/>
      <c r="L57" s="9"/>
      <c r="M57" s="8"/>
      <c r="N57" s="8"/>
      <c r="O57" s="8">
        <v>1968</v>
      </c>
      <c r="P57" s="9">
        <v>50</v>
      </c>
      <c r="Q57" s="11">
        <f t="shared" si="0"/>
        <v>0.1</v>
      </c>
      <c r="R57" s="11">
        <f t="shared" si="1"/>
        <v>0.1</v>
      </c>
      <c r="S57" s="9">
        <f t="shared" si="2"/>
        <v>5</v>
      </c>
      <c r="T57" s="12">
        <v>19000</v>
      </c>
      <c r="U57" s="12">
        <f t="shared" si="3"/>
        <v>11628000</v>
      </c>
      <c r="V57" s="12">
        <f t="shared" si="4"/>
        <v>1162800</v>
      </c>
      <c r="W57" s="12">
        <f t="shared" si="5"/>
        <v>232560</v>
      </c>
      <c r="X57" s="24">
        <f t="shared" si="6"/>
        <v>23256</v>
      </c>
    </row>
    <row r="58" spans="2:24">
      <c r="B58" s="23" t="s">
        <v>154</v>
      </c>
      <c r="C58" s="9" t="s">
        <v>100</v>
      </c>
      <c r="D58" s="4" t="s">
        <v>82</v>
      </c>
      <c r="E58" s="10" t="s">
        <v>26</v>
      </c>
      <c r="F58" s="10" t="s">
        <v>27</v>
      </c>
      <c r="G58" s="5" t="s">
        <v>30</v>
      </c>
      <c r="H58" s="5">
        <v>80</v>
      </c>
      <c r="I58" s="8">
        <v>330</v>
      </c>
      <c r="J58" s="8"/>
      <c r="K58" s="9"/>
      <c r="L58" s="9"/>
      <c r="M58" s="8"/>
      <c r="N58" s="8"/>
      <c r="O58" s="8">
        <v>1970</v>
      </c>
      <c r="P58" s="9">
        <v>50</v>
      </c>
      <c r="Q58" s="11">
        <f t="shared" si="0"/>
        <v>0.14000000000000001</v>
      </c>
      <c r="R58" s="11">
        <f t="shared" si="1"/>
        <v>0.14000000000000001</v>
      </c>
      <c r="S58" s="9">
        <f t="shared" si="2"/>
        <v>7</v>
      </c>
      <c r="T58" s="12">
        <v>17000</v>
      </c>
      <c r="U58" s="12">
        <f t="shared" si="3"/>
        <v>5610000</v>
      </c>
      <c r="V58" s="12">
        <f t="shared" si="4"/>
        <v>785400.00000000012</v>
      </c>
      <c r="W58" s="12">
        <f t="shared" si="5"/>
        <v>112200</v>
      </c>
      <c r="X58" s="24">
        <f t="shared" si="6"/>
        <v>15708.000000000002</v>
      </c>
    </row>
    <row r="59" spans="2:24">
      <c r="B59" s="23" t="s">
        <v>155</v>
      </c>
      <c r="C59" s="9" t="s">
        <v>100</v>
      </c>
      <c r="D59" s="4" t="s">
        <v>83</v>
      </c>
      <c r="E59" s="10" t="s">
        <v>26</v>
      </c>
      <c r="F59" s="10" t="s">
        <v>27</v>
      </c>
      <c r="G59" s="5" t="s">
        <v>29</v>
      </c>
      <c r="H59" s="5">
        <v>100</v>
      </c>
      <c r="I59" s="8">
        <v>260</v>
      </c>
      <c r="J59" s="8"/>
      <c r="K59" s="8"/>
      <c r="L59" s="9"/>
      <c r="M59" s="8"/>
      <c r="N59" s="8"/>
      <c r="O59" s="8">
        <v>1970</v>
      </c>
      <c r="P59" s="9">
        <v>50</v>
      </c>
      <c r="Q59" s="11">
        <f t="shared" si="0"/>
        <v>0.14000000000000001</v>
      </c>
      <c r="R59" s="11">
        <f t="shared" si="1"/>
        <v>0.14000000000000001</v>
      </c>
      <c r="S59" s="9">
        <f t="shared" si="2"/>
        <v>7</v>
      </c>
      <c r="T59" s="12">
        <v>19000</v>
      </c>
      <c r="U59" s="12">
        <f t="shared" si="3"/>
        <v>4940000</v>
      </c>
      <c r="V59" s="12">
        <f t="shared" si="4"/>
        <v>691600.00000000012</v>
      </c>
      <c r="W59" s="12">
        <f t="shared" si="5"/>
        <v>98800</v>
      </c>
      <c r="X59" s="24">
        <f t="shared" si="6"/>
        <v>13832.000000000002</v>
      </c>
    </row>
    <row r="60" spans="2:24">
      <c r="B60" s="23" t="s">
        <v>156</v>
      </c>
      <c r="C60" s="9" t="s">
        <v>100</v>
      </c>
      <c r="D60" s="4" t="s">
        <v>84</v>
      </c>
      <c r="E60" s="10" t="s">
        <v>26</v>
      </c>
      <c r="F60" s="10" t="s">
        <v>27</v>
      </c>
      <c r="G60" s="5" t="s">
        <v>29</v>
      </c>
      <c r="H60" s="5">
        <v>100</v>
      </c>
      <c r="I60" s="8">
        <v>362</v>
      </c>
      <c r="J60" s="8"/>
      <c r="K60" s="8"/>
      <c r="L60" s="9"/>
      <c r="M60" s="8"/>
      <c r="N60" s="8"/>
      <c r="O60" s="8">
        <v>1967</v>
      </c>
      <c r="P60" s="9">
        <v>50</v>
      </c>
      <c r="Q60" s="11">
        <f t="shared" si="0"/>
        <v>0.08</v>
      </c>
      <c r="R60" s="11">
        <f t="shared" si="1"/>
        <v>0.08</v>
      </c>
      <c r="S60" s="9">
        <f t="shared" si="2"/>
        <v>4</v>
      </c>
      <c r="T60" s="12">
        <v>19000</v>
      </c>
      <c r="U60" s="12">
        <f t="shared" si="3"/>
        <v>6878000</v>
      </c>
      <c r="V60" s="12">
        <f t="shared" si="4"/>
        <v>550240</v>
      </c>
      <c r="W60" s="12">
        <f t="shared" si="5"/>
        <v>137560</v>
      </c>
      <c r="X60" s="24">
        <f t="shared" si="6"/>
        <v>11004.8</v>
      </c>
    </row>
    <row r="61" spans="2:24">
      <c r="B61" s="23" t="s">
        <v>157</v>
      </c>
      <c r="C61" s="9" t="s">
        <v>100</v>
      </c>
      <c r="D61" s="4" t="s">
        <v>85</v>
      </c>
      <c r="E61" s="10" t="s">
        <v>26</v>
      </c>
      <c r="F61" s="10" t="s">
        <v>27</v>
      </c>
      <c r="G61" s="5" t="s">
        <v>29</v>
      </c>
      <c r="H61" s="5">
        <v>100</v>
      </c>
      <c r="I61" s="8">
        <v>276</v>
      </c>
      <c r="J61" s="8"/>
      <c r="K61" s="8"/>
      <c r="L61" s="9"/>
      <c r="M61" s="8"/>
      <c r="N61" s="8"/>
      <c r="O61" s="8">
        <v>1975</v>
      </c>
      <c r="P61" s="9">
        <v>50</v>
      </c>
      <c r="Q61" s="11">
        <f t="shared" si="0"/>
        <v>0.24</v>
      </c>
      <c r="R61" s="11">
        <f t="shared" si="1"/>
        <v>0.24</v>
      </c>
      <c r="S61" s="9">
        <f t="shared" si="2"/>
        <v>12</v>
      </c>
      <c r="T61" s="12">
        <v>19000</v>
      </c>
      <c r="U61" s="12">
        <f t="shared" si="3"/>
        <v>5244000</v>
      </c>
      <c r="V61" s="12">
        <f t="shared" si="4"/>
        <v>1258560</v>
      </c>
      <c r="W61" s="12">
        <f t="shared" si="5"/>
        <v>104880</v>
      </c>
      <c r="X61" s="24">
        <f t="shared" si="6"/>
        <v>25171.200000000001</v>
      </c>
    </row>
    <row r="62" spans="2:24">
      <c r="B62" s="23" t="s">
        <v>158</v>
      </c>
      <c r="C62" s="9" t="s">
        <v>100</v>
      </c>
      <c r="D62" s="4" t="s">
        <v>86</v>
      </c>
      <c r="E62" s="10" t="s">
        <v>26</v>
      </c>
      <c r="F62" s="10" t="s">
        <v>27</v>
      </c>
      <c r="G62" s="10" t="s">
        <v>28</v>
      </c>
      <c r="H62" s="5">
        <v>100</v>
      </c>
      <c r="I62" s="8">
        <v>286</v>
      </c>
      <c r="J62" s="8"/>
      <c r="K62" s="8"/>
      <c r="L62" s="9"/>
      <c r="M62" s="8"/>
      <c r="N62" s="8"/>
      <c r="O62" s="8">
        <v>1982</v>
      </c>
      <c r="P62" s="9">
        <v>50</v>
      </c>
      <c r="Q62" s="11">
        <f t="shared" si="0"/>
        <v>0.38</v>
      </c>
      <c r="R62" s="11">
        <f t="shared" si="1"/>
        <v>0.38</v>
      </c>
      <c r="S62" s="9">
        <f t="shared" si="2"/>
        <v>19</v>
      </c>
      <c r="T62" s="12">
        <v>19000</v>
      </c>
      <c r="U62" s="12">
        <f t="shared" si="3"/>
        <v>5434000</v>
      </c>
      <c r="V62" s="12">
        <f t="shared" si="4"/>
        <v>2064920</v>
      </c>
      <c r="W62" s="12">
        <f t="shared" si="5"/>
        <v>108680</v>
      </c>
      <c r="X62" s="24">
        <f t="shared" si="6"/>
        <v>41298.400000000001</v>
      </c>
    </row>
    <row r="63" spans="2:24">
      <c r="B63" s="23" t="s">
        <v>159</v>
      </c>
      <c r="C63" s="9" t="s">
        <v>100</v>
      </c>
      <c r="D63" s="4" t="s">
        <v>87</v>
      </c>
      <c r="E63" s="10" t="s">
        <v>26</v>
      </c>
      <c r="F63" s="10" t="s">
        <v>27</v>
      </c>
      <c r="G63" s="10" t="s">
        <v>28</v>
      </c>
      <c r="H63" s="5">
        <v>100</v>
      </c>
      <c r="I63" s="8">
        <v>260</v>
      </c>
      <c r="J63" s="8"/>
      <c r="K63" s="8"/>
      <c r="L63" s="9"/>
      <c r="M63" s="8"/>
      <c r="N63" s="8"/>
      <c r="O63" s="8">
        <v>1980</v>
      </c>
      <c r="P63" s="9">
        <v>50</v>
      </c>
      <c r="Q63" s="11">
        <f t="shared" si="0"/>
        <v>0.34</v>
      </c>
      <c r="R63" s="11">
        <f t="shared" si="1"/>
        <v>0.34</v>
      </c>
      <c r="S63" s="9">
        <f t="shared" si="2"/>
        <v>17</v>
      </c>
      <c r="T63" s="12">
        <v>19000</v>
      </c>
      <c r="U63" s="12">
        <f t="shared" si="3"/>
        <v>4940000</v>
      </c>
      <c r="V63" s="12">
        <f t="shared" si="4"/>
        <v>1679600.0000000002</v>
      </c>
      <c r="W63" s="12">
        <f t="shared" si="5"/>
        <v>98800</v>
      </c>
      <c r="X63" s="24">
        <f t="shared" si="6"/>
        <v>33592.000000000007</v>
      </c>
    </row>
    <row r="64" spans="2:24">
      <c r="B64" s="23" t="s">
        <v>160</v>
      </c>
      <c r="C64" s="9" t="s">
        <v>100</v>
      </c>
      <c r="D64" s="4" t="s">
        <v>88</v>
      </c>
      <c r="E64" s="10" t="s">
        <v>26</v>
      </c>
      <c r="F64" s="10" t="s">
        <v>27</v>
      </c>
      <c r="G64" s="10" t="s">
        <v>28</v>
      </c>
      <c r="H64" s="5">
        <v>100</v>
      </c>
      <c r="I64" s="8">
        <v>238</v>
      </c>
      <c r="J64" s="8"/>
      <c r="K64" s="8"/>
      <c r="L64" s="9"/>
      <c r="M64" s="8"/>
      <c r="N64" s="8"/>
      <c r="O64" s="8">
        <v>1980</v>
      </c>
      <c r="P64" s="9">
        <v>50</v>
      </c>
      <c r="Q64" s="11">
        <f t="shared" si="0"/>
        <v>0.34</v>
      </c>
      <c r="R64" s="11">
        <f t="shared" si="1"/>
        <v>0.34</v>
      </c>
      <c r="S64" s="9">
        <f t="shared" si="2"/>
        <v>17</v>
      </c>
      <c r="T64" s="12">
        <v>19000</v>
      </c>
      <c r="U64" s="12">
        <f t="shared" si="3"/>
        <v>4522000</v>
      </c>
      <c r="V64" s="12">
        <f t="shared" si="4"/>
        <v>1537480</v>
      </c>
      <c r="W64" s="12">
        <f t="shared" si="5"/>
        <v>90440</v>
      </c>
      <c r="X64" s="24">
        <f t="shared" si="6"/>
        <v>30749.599999999999</v>
      </c>
    </row>
    <row r="65" spans="2:24">
      <c r="B65" s="23" t="s">
        <v>161</v>
      </c>
      <c r="C65" s="9" t="s">
        <v>100</v>
      </c>
      <c r="D65" s="4" t="s">
        <v>89</v>
      </c>
      <c r="E65" s="10" t="s">
        <v>26</v>
      </c>
      <c r="F65" s="10" t="s">
        <v>27</v>
      </c>
      <c r="G65" s="10" t="s">
        <v>28</v>
      </c>
      <c r="H65" s="5">
        <v>100</v>
      </c>
      <c r="I65" s="8">
        <v>217</v>
      </c>
      <c r="J65" s="8"/>
      <c r="K65" s="8"/>
      <c r="L65" s="9"/>
      <c r="M65" s="8"/>
      <c r="N65" s="8"/>
      <c r="O65" s="8">
        <v>1980</v>
      </c>
      <c r="P65" s="9">
        <v>50</v>
      </c>
      <c r="Q65" s="11">
        <f t="shared" si="0"/>
        <v>0.34</v>
      </c>
      <c r="R65" s="11">
        <f t="shared" si="1"/>
        <v>0.34</v>
      </c>
      <c r="S65" s="9">
        <f t="shared" si="2"/>
        <v>17</v>
      </c>
      <c r="T65" s="12">
        <v>19000</v>
      </c>
      <c r="U65" s="12">
        <f t="shared" si="3"/>
        <v>4123000</v>
      </c>
      <c r="V65" s="12">
        <f t="shared" si="4"/>
        <v>1401820</v>
      </c>
      <c r="W65" s="12">
        <f t="shared" si="5"/>
        <v>82460</v>
      </c>
      <c r="X65" s="24">
        <f t="shared" si="6"/>
        <v>28036.400000000001</v>
      </c>
    </row>
    <row r="66" spans="2:24">
      <c r="B66" s="23" t="s">
        <v>162</v>
      </c>
      <c r="C66" s="9" t="s">
        <v>100</v>
      </c>
      <c r="D66" s="4" t="s">
        <v>90</v>
      </c>
      <c r="E66" s="10" t="s">
        <v>26</v>
      </c>
      <c r="F66" s="10" t="s">
        <v>27</v>
      </c>
      <c r="G66" s="10" t="s">
        <v>28</v>
      </c>
      <c r="H66" s="5">
        <v>100</v>
      </c>
      <c r="I66" s="8">
        <v>530</v>
      </c>
      <c r="J66" s="8"/>
      <c r="K66" s="8"/>
      <c r="L66" s="9"/>
      <c r="M66" s="8"/>
      <c r="N66" s="8"/>
      <c r="O66" s="8">
        <v>1986</v>
      </c>
      <c r="P66" s="9">
        <v>50</v>
      </c>
      <c r="Q66" s="11">
        <f t="shared" si="0"/>
        <v>0.46</v>
      </c>
      <c r="R66" s="11">
        <f t="shared" si="1"/>
        <v>0.46</v>
      </c>
      <c r="S66" s="9">
        <f t="shared" si="2"/>
        <v>23</v>
      </c>
      <c r="T66" s="12">
        <v>19000</v>
      </c>
      <c r="U66" s="12">
        <f t="shared" si="3"/>
        <v>10070000</v>
      </c>
      <c r="V66" s="12">
        <f t="shared" si="4"/>
        <v>4632200</v>
      </c>
      <c r="W66" s="12">
        <f t="shared" si="5"/>
        <v>201400</v>
      </c>
      <c r="X66" s="24">
        <f t="shared" si="6"/>
        <v>92644</v>
      </c>
    </row>
    <row r="67" spans="2:24">
      <c r="B67" s="23" t="s">
        <v>163</v>
      </c>
      <c r="C67" s="9" t="s">
        <v>100</v>
      </c>
      <c r="D67" s="4" t="s">
        <v>91</v>
      </c>
      <c r="E67" s="10" t="s">
        <v>26</v>
      </c>
      <c r="F67" s="10" t="s">
        <v>27</v>
      </c>
      <c r="G67" s="10" t="s">
        <v>28</v>
      </c>
      <c r="H67" s="5">
        <v>100</v>
      </c>
      <c r="I67" s="8">
        <v>228</v>
      </c>
      <c r="J67" s="8"/>
      <c r="K67" s="8"/>
      <c r="L67" s="9"/>
      <c r="M67" s="8"/>
      <c r="N67" s="8"/>
      <c r="O67" s="8">
        <v>1982</v>
      </c>
      <c r="P67" s="9">
        <v>50</v>
      </c>
      <c r="Q67" s="11">
        <f t="shared" si="0"/>
        <v>0.38</v>
      </c>
      <c r="R67" s="11">
        <f t="shared" si="1"/>
        <v>0.38</v>
      </c>
      <c r="S67" s="9">
        <f t="shared" si="2"/>
        <v>19</v>
      </c>
      <c r="T67" s="12">
        <v>19000</v>
      </c>
      <c r="U67" s="12">
        <f t="shared" si="3"/>
        <v>4332000</v>
      </c>
      <c r="V67" s="12">
        <f t="shared" si="4"/>
        <v>1646160</v>
      </c>
      <c r="W67" s="12">
        <f t="shared" si="5"/>
        <v>86640</v>
      </c>
      <c r="X67" s="24">
        <f t="shared" si="6"/>
        <v>32923.199999999997</v>
      </c>
    </row>
    <row r="68" spans="2:24">
      <c r="B68" s="23" t="s">
        <v>164</v>
      </c>
      <c r="C68" s="9" t="s">
        <v>100</v>
      </c>
      <c r="D68" s="4" t="s">
        <v>92</v>
      </c>
      <c r="E68" s="10" t="s">
        <v>26</v>
      </c>
      <c r="F68" s="10" t="s">
        <v>27</v>
      </c>
      <c r="G68" s="10" t="s">
        <v>28</v>
      </c>
      <c r="H68" s="5">
        <v>100</v>
      </c>
      <c r="I68" s="8">
        <v>20</v>
      </c>
      <c r="J68" s="8"/>
      <c r="K68" s="8"/>
      <c r="L68" s="9"/>
      <c r="M68" s="8"/>
      <c r="N68" s="8"/>
      <c r="O68" s="8">
        <v>1984</v>
      </c>
      <c r="P68" s="9">
        <v>50</v>
      </c>
      <c r="Q68" s="11">
        <f t="shared" si="0"/>
        <v>0.42</v>
      </c>
      <c r="R68" s="11">
        <f t="shared" si="1"/>
        <v>0.42</v>
      </c>
      <c r="S68" s="9">
        <f t="shared" si="2"/>
        <v>21</v>
      </c>
      <c r="T68" s="12">
        <v>19000</v>
      </c>
      <c r="U68" s="12">
        <f t="shared" si="3"/>
        <v>380000</v>
      </c>
      <c r="V68" s="12">
        <f t="shared" si="4"/>
        <v>159600</v>
      </c>
      <c r="W68" s="12">
        <f t="shared" si="5"/>
        <v>7600</v>
      </c>
      <c r="X68" s="24">
        <f t="shared" si="6"/>
        <v>3192</v>
      </c>
    </row>
    <row r="69" spans="2:24">
      <c r="B69" s="23" t="s">
        <v>165</v>
      </c>
      <c r="C69" s="9" t="s">
        <v>100</v>
      </c>
      <c r="D69" s="4" t="s">
        <v>93</v>
      </c>
      <c r="E69" s="10" t="s">
        <v>26</v>
      </c>
      <c r="F69" s="10" t="s">
        <v>27</v>
      </c>
      <c r="G69" s="10" t="s">
        <v>28</v>
      </c>
      <c r="H69" s="5">
        <v>100</v>
      </c>
      <c r="I69" s="8">
        <v>268</v>
      </c>
      <c r="J69" s="8"/>
      <c r="K69" s="8"/>
      <c r="L69" s="9"/>
      <c r="M69" s="8"/>
      <c r="N69" s="8"/>
      <c r="O69" s="8">
        <v>1983</v>
      </c>
      <c r="P69" s="9">
        <v>50</v>
      </c>
      <c r="Q69" s="11">
        <f t="shared" si="0"/>
        <v>0.4</v>
      </c>
      <c r="R69" s="11">
        <f t="shared" si="1"/>
        <v>0.4</v>
      </c>
      <c r="S69" s="9">
        <f t="shared" si="2"/>
        <v>20</v>
      </c>
      <c r="T69" s="12">
        <v>19000</v>
      </c>
      <c r="U69" s="12">
        <f t="shared" si="3"/>
        <v>5092000</v>
      </c>
      <c r="V69" s="12">
        <f t="shared" si="4"/>
        <v>2036800</v>
      </c>
      <c r="W69" s="12">
        <f t="shared" si="5"/>
        <v>101840</v>
      </c>
      <c r="X69" s="24">
        <f t="shared" si="6"/>
        <v>40736</v>
      </c>
    </row>
    <row r="70" spans="2:24">
      <c r="B70" s="23" t="s">
        <v>166</v>
      </c>
      <c r="C70" s="9" t="s">
        <v>100</v>
      </c>
      <c r="D70" s="4" t="s">
        <v>94</v>
      </c>
      <c r="E70" s="10" t="s">
        <v>26</v>
      </c>
      <c r="F70" s="10" t="s">
        <v>27</v>
      </c>
      <c r="G70" s="5" t="s">
        <v>29</v>
      </c>
      <c r="H70" s="5">
        <v>100</v>
      </c>
      <c r="I70" s="8">
        <v>100</v>
      </c>
      <c r="J70" s="8"/>
      <c r="K70" s="8"/>
      <c r="L70" s="9"/>
      <c r="M70" s="8"/>
      <c r="N70" s="8"/>
      <c r="O70" s="8">
        <v>1975</v>
      </c>
      <c r="P70" s="9">
        <v>50</v>
      </c>
      <c r="Q70" s="11">
        <f>(P70-(2013-O70))/P70</f>
        <v>0.24</v>
      </c>
      <c r="R70" s="11">
        <f>Q70</f>
        <v>0.24</v>
      </c>
      <c r="S70" s="9">
        <f>ROUND(R70*P70,0)</f>
        <v>12</v>
      </c>
      <c r="T70" s="12">
        <v>19000</v>
      </c>
      <c r="U70" s="12">
        <f>T70*I70</f>
        <v>1900000</v>
      </c>
      <c r="V70" s="12">
        <f>U70*R70</f>
        <v>456000</v>
      </c>
      <c r="W70" s="12">
        <f>U70/P70</f>
        <v>38000</v>
      </c>
      <c r="X70" s="24">
        <f>V70/P70</f>
        <v>9120</v>
      </c>
    </row>
    <row r="71" spans="2:24" ht="15.75" thickBot="1">
      <c r="B71" s="25" t="s">
        <v>167</v>
      </c>
      <c r="C71" s="13" t="s">
        <v>100</v>
      </c>
      <c r="D71" s="14" t="s">
        <v>95</v>
      </c>
      <c r="E71" s="15" t="s">
        <v>26</v>
      </c>
      <c r="F71" s="15" t="s">
        <v>27</v>
      </c>
      <c r="G71" s="15" t="s">
        <v>28</v>
      </c>
      <c r="H71" s="16">
        <v>100</v>
      </c>
      <c r="I71" s="17">
        <v>286</v>
      </c>
      <c r="J71" s="17"/>
      <c r="K71" s="17"/>
      <c r="L71" s="13"/>
      <c r="M71" s="17"/>
      <c r="N71" s="17"/>
      <c r="O71" s="17">
        <v>1983</v>
      </c>
      <c r="P71" s="13">
        <v>50</v>
      </c>
      <c r="Q71" s="18">
        <f>(P71-(2013-O71))/P71</f>
        <v>0.4</v>
      </c>
      <c r="R71" s="18">
        <f>Q71</f>
        <v>0.4</v>
      </c>
      <c r="S71" s="13">
        <f>ROUND(R71*P71,0)</f>
        <v>20</v>
      </c>
      <c r="T71" s="19">
        <v>19000</v>
      </c>
      <c r="U71" s="19">
        <f>T71*I71</f>
        <v>5434000</v>
      </c>
      <c r="V71" s="19">
        <f>U71*R71</f>
        <v>2173600</v>
      </c>
      <c r="W71" s="19">
        <f>U71/P71</f>
        <v>108680</v>
      </c>
      <c r="X71" s="26">
        <f>V71/P71</f>
        <v>43472</v>
      </c>
    </row>
    <row r="72" spans="2:24" ht="15.75" thickBot="1">
      <c r="B72" s="169" t="s">
        <v>208</v>
      </c>
      <c r="C72" s="170"/>
      <c r="D72" s="170"/>
      <c r="E72" s="170"/>
      <c r="F72" s="170"/>
      <c r="G72" s="170"/>
      <c r="H72" s="171"/>
      <c r="I72" s="20">
        <f>SUM(I6:I71)</f>
        <v>19719</v>
      </c>
      <c r="J72" s="146" t="s">
        <v>168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8"/>
      <c r="U72" s="21">
        <f>SUM(U6:U71)</f>
        <v>372013000</v>
      </c>
      <c r="V72" s="21">
        <f>SUM(V6:V71)</f>
        <v>115663720</v>
      </c>
      <c r="W72" s="21">
        <f>SUM(W6:W71)</f>
        <v>7440260</v>
      </c>
      <c r="X72" s="22">
        <f>SUM(X6:X71)</f>
        <v>2313274.4000000004</v>
      </c>
    </row>
    <row r="74" spans="2:24">
      <c r="B74" s="168" t="s">
        <v>550</v>
      </c>
      <c r="C74" s="168"/>
      <c r="D74" s="168"/>
      <c r="E74" s="168"/>
      <c r="F74" s="168"/>
      <c r="G74" s="168"/>
    </row>
  </sheetData>
  <mergeCells count="30">
    <mergeCell ref="B2:X2"/>
    <mergeCell ref="B3:F3"/>
    <mergeCell ref="G3:N3"/>
    <mergeCell ref="O3:S3"/>
    <mergeCell ref="T3:X3"/>
    <mergeCell ref="B74:G74"/>
    <mergeCell ref="D4:D5"/>
    <mergeCell ref="E4:E5"/>
    <mergeCell ref="F4:F5"/>
    <mergeCell ref="B72:H72"/>
    <mergeCell ref="J72:T72"/>
    <mergeCell ref="N4:N5"/>
    <mergeCell ref="O4:O5"/>
    <mergeCell ref="P4:P5"/>
    <mergeCell ref="Q4:Q5"/>
    <mergeCell ref="R4:R5"/>
    <mergeCell ref="B4:B5"/>
    <mergeCell ref="C4:C5"/>
    <mergeCell ref="T4:T5"/>
    <mergeCell ref="U4:U5"/>
    <mergeCell ref="V4:V5"/>
    <mergeCell ref="S4:S5"/>
    <mergeCell ref="G4:G5"/>
    <mergeCell ref="H4:H5"/>
    <mergeCell ref="I4:I5"/>
    <mergeCell ref="J4:K4"/>
    <mergeCell ref="L4:L5"/>
    <mergeCell ref="M4:M5"/>
    <mergeCell ref="W4:W5"/>
    <mergeCell ref="X4:X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4"/>
  <sheetViews>
    <sheetView topLeftCell="L17" workbookViewId="0">
      <selection activeCell="U26" sqref="U26"/>
    </sheetView>
  </sheetViews>
  <sheetFormatPr defaultRowHeight="15"/>
  <cols>
    <col min="2" max="3" width="10" customWidth="1"/>
    <col min="4" max="4" width="13.7109375" customWidth="1"/>
    <col min="5" max="5" width="15.7109375" customWidth="1"/>
    <col min="6" max="6" width="25.140625" customWidth="1"/>
    <col min="7" max="7" width="31" customWidth="1"/>
    <col min="8" max="8" width="31.28515625" customWidth="1"/>
    <col min="9" max="9" width="9.5703125" bestFit="1" customWidth="1"/>
    <col min="11" max="11" width="7.42578125" customWidth="1"/>
    <col min="12" max="12" width="6.7109375" customWidth="1"/>
    <col min="13" max="14" width="8.28515625" style="28" customWidth="1"/>
    <col min="15" max="15" width="9.5703125" bestFit="1" customWidth="1"/>
    <col min="16" max="16" width="14.42578125" style="29" bestFit="1" customWidth="1"/>
    <col min="17" max="17" width="12.5703125" style="29" bestFit="1" customWidth="1"/>
    <col min="18" max="18" width="11.5703125" style="29" bestFit="1" customWidth="1"/>
    <col min="19" max="19" width="10.85546875" style="29" bestFit="1" customWidth="1"/>
  </cols>
  <sheetData>
    <row r="1" spans="2:20" ht="15.75" thickBot="1"/>
    <row r="2" spans="2:20" ht="16.5" thickBot="1">
      <c r="B2" s="210" t="s">
        <v>207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2:20">
      <c r="B3" s="213" t="s">
        <v>0</v>
      </c>
      <c r="C3" s="214"/>
      <c r="D3" s="215"/>
      <c r="E3" s="216" t="s">
        <v>169</v>
      </c>
      <c r="F3" s="216"/>
      <c r="G3" s="216"/>
      <c r="H3" s="216"/>
      <c r="I3" s="216"/>
      <c r="J3" s="217"/>
      <c r="K3" s="218" t="s">
        <v>2</v>
      </c>
      <c r="L3" s="219"/>
      <c r="M3" s="219"/>
      <c r="N3" s="219"/>
      <c r="O3" s="220"/>
      <c r="P3" s="221" t="s">
        <v>3</v>
      </c>
      <c r="Q3" s="222"/>
      <c r="R3" s="222"/>
      <c r="S3" s="223"/>
      <c r="T3" s="30"/>
    </row>
    <row r="4" spans="2:20" ht="39" thickBot="1">
      <c r="B4" s="31" t="s">
        <v>170</v>
      </c>
      <c r="C4" s="32" t="s">
        <v>171</v>
      </c>
      <c r="D4" s="33" t="s">
        <v>7</v>
      </c>
      <c r="E4" s="34" t="s">
        <v>172</v>
      </c>
      <c r="F4" s="32" t="s">
        <v>173</v>
      </c>
      <c r="G4" s="32" t="s">
        <v>174</v>
      </c>
      <c r="H4" s="32" t="s">
        <v>1</v>
      </c>
      <c r="I4" s="32" t="s">
        <v>175</v>
      </c>
      <c r="J4" s="35" t="s">
        <v>176</v>
      </c>
      <c r="K4" s="34" t="s">
        <v>177</v>
      </c>
      <c r="L4" s="32" t="s">
        <v>178</v>
      </c>
      <c r="M4" s="36" t="s">
        <v>17</v>
      </c>
      <c r="N4" s="36" t="s">
        <v>18</v>
      </c>
      <c r="O4" s="37" t="s">
        <v>179</v>
      </c>
      <c r="P4" s="38" t="s">
        <v>180</v>
      </c>
      <c r="Q4" s="39" t="s">
        <v>21</v>
      </c>
      <c r="R4" s="39" t="s">
        <v>22</v>
      </c>
      <c r="S4" s="40" t="s">
        <v>23</v>
      </c>
      <c r="T4" s="30"/>
    </row>
    <row r="5" spans="2:20" ht="51" customHeight="1">
      <c r="B5" s="201" t="s">
        <v>181</v>
      </c>
      <c r="C5" s="202" t="s">
        <v>209</v>
      </c>
      <c r="D5" s="174" t="s">
        <v>186</v>
      </c>
      <c r="E5" s="174" t="s">
        <v>182</v>
      </c>
      <c r="F5" s="209" t="s">
        <v>183</v>
      </c>
      <c r="G5" s="174" t="s">
        <v>210</v>
      </c>
      <c r="H5" s="204" t="s">
        <v>239</v>
      </c>
      <c r="I5" s="2">
        <v>1</v>
      </c>
      <c r="J5" s="2" t="s">
        <v>184</v>
      </c>
      <c r="K5" s="2">
        <v>1975</v>
      </c>
      <c r="L5" s="2">
        <v>50</v>
      </c>
      <c r="M5" s="41">
        <f>(L5-(2013-K5))/L5</f>
        <v>0.24</v>
      </c>
      <c r="N5" s="41">
        <f>M5</f>
        <v>0.24</v>
      </c>
      <c r="O5" s="2">
        <f t="shared" ref="O5:O30" si="0">ROUND(N5*L5,0)</f>
        <v>12</v>
      </c>
      <c r="P5" s="3">
        <v>29676000</v>
      </c>
      <c r="Q5" s="3">
        <f t="shared" ref="Q5:Q30" si="1">P5*N5</f>
        <v>7122240</v>
      </c>
      <c r="R5" s="3">
        <f t="shared" ref="R5:R30" si="2">ROUND(P5/L5,0)</f>
        <v>593520</v>
      </c>
      <c r="S5" s="42">
        <f t="shared" ref="S5:S30" si="3">ROUND(Q5/L5,0)</f>
        <v>142445</v>
      </c>
      <c r="T5" s="30"/>
    </row>
    <row r="6" spans="2:20">
      <c r="B6" s="192"/>
      <c r="C6" s="196"/>
      <c r="D6" s="175"/>
      <c r="E6" s="175"/>
      <c r="F6" s="208"/>
      <c r="G6" s="175"/>
      <c r="H6" s="190"/>
      <c r="I6" s="43">
        <v>1</v>
      </c>
      <c r="J6" s="43" t="s">
        <v>185</v>
      </c>
      <c r="K6" s="43">
        <v>1975</v>
      </c>
      <c r="L6" s="43">
        <v>10</v>
      </c>
      <c r="M6" s="44">
        <f t="shared" ref="M6:M30" si="4">(L6-(2013-K6))/L6</f>
        <v>-2.8</v>
      </c>
      <c r="N6" s="45">
        <v>0.1</v>
      </c>
      <c r="O6" s="9">
        <f t="shared" si="0"/>
        <v>1</v>
      </c>
      <c r="P6" s="46">
        <v>1236500</v>
      </c>
      <c r="Q6" s="12">
        <f t="shared" si="1"/>
        <v>123650</v>
      </c>
      <c r="R6" s="12">
        <f t="shared" si="2"/>
        <v>123650</v>
      </c>
      <c r="S6" s="24">
        <f t="shared" si="3"/>
        <v>12365</v>
      </c>
      <c r="T6" s="30"/>
    </row>
    <row r="7" spans="2:20" ht="45" customHeight="1">
      <c r="B7" s="193"/>
      <c r="C7" s="203"/>
      <c r="D7" s="205" t="s">
        <v>187</v>
      </c>
      <c r="E7" s="206" t="s">
        <v>182</v>
      </c>
      <c r="F7" s="207" t="s">
        <v>183</v>
      </c>
      <c r="G7" s="206" t="s">
        <v>211</v>
      </c>
      <c r="H7" s="189" t="s">
        <v>240</v>
      </c>
      <c r="I7" s="9">
        <v>1</v>
      </c>
      <c r="J7" s="9" t="s">
        <v>184</v>
      </c>
      <c r="K7" s="9">
        <v>1983</v>
      </c>
      <c r="L7" s="9">
        <v>50</v>
      </c>
      <c r="M7" s="44">
        <f t="shared" si="4"/>
        <v>0.4</v>
      </c>
      <c r="N7" s="44">
        <f>M7</f>
        <v>0.4</v>
      </c>
      <c r="O7" s="9">
        <f t="shared" si="0"/>
        <v>20</v>
      </c>
      <c r="P7" s="12">
        <v>20726000</v>
      </c>
      <c r="Q7" s="12">
        <f t="shared" si="1"/>
        <v>8290400</v>
      </c>
      <c r="R7" s="12">
        <f t="shared" si="2"/>
        <v>414520</v>
      </c>
      <c r="S7" s="24">
        <f t="shared" si="3"/>
        <v>165808</v>
      </c>
      <c r="T7" s="30"/>
    </row>
    <row r="8" spans="2:20">
      <c r="B8" s="193"/>
      <c r="C8" s="203"/>
      <c r="D8" s="172"/>
      <c r="E8" s="175"/>
      <c r="F8" s="208"/>
      <c r="G8" s="175"/>
      <c r="H8" s="190"/>
      <c r="I8" s="9">
        <v>1</v>
      </c>
      <c r="J8" s="9" t="s">
        <v>185</v>
      </c>
      <c r="K8" s="9">
        <v>1983</v>
      </c>
      <c r="L8" s="9">
        <v>10</v>
      </c>
      <c r="M8" s="44">
        <f t="shared" si="4"/>
        <v>-2</v>
      </c>
      <c r="N8" s="44">
        <v>0.1</v>
      </c>
      <c r="O8" s="9">
        <f t="shared" si="0"/>
        <v>1</v>
      </c>
      <c r="P8" s="12">
        <v>863600</v>
      </c>
      <c r="Q8" s="12">
        <f t="shared" si="1"/>
        <v>86360</v>
      </c>
      <c r="R8" s="12">
        <f t="shared" si="2"/>
        <v>86360</v>
      </c>
      <c r="S8" s="24">
        <f t="shared" si="3"/>
        <v>8636</v>
      </c>
      <c r="T8" s="30"/>
    </row>
    <row r="9" spans="2:20" ht="51" customHeight="1">
      <c r="B9" s="193"/>
      <c r="C9" s="203"/>
      <c r="D9" s="205" t="s">
        <v>212</v>
      </c>
      <c r="E9" s="206" t="s">
        <v>182</v>
      </c>
      <c r="F9" s="207" t="s">
        <v>183</v>
      </c>
      <c r="G9" s="206" t="s">
        <v>549</v>
      </c>
      <c r="H9" s="189" t="s">
        <v>241</v>
      </c>
      <c r="I9" s="9">
        <v>1</v>
      </c>
      <c r="J9" s="9" t="s">
        <v>184</v>
      </c>
      <c r="K9" s="9">
        <v>1986</v>
      </c>
      <c r="L9" s="9">
        <v>50</v>
      </c>
      <c r="M9" s="44">
        <f t="shared" si="4"/>
        <v>0.46</v>
      </c>
      <c r="N9" s="44">
        <f>M9</f>
        <v>0.46</v>
      </c>
      <c r="O9" s="9">
        <f t="shared" si="0"/>
        <v>23</v>
      </c>
      <c r="P9" s="12">
        <v>26378500</v>
      </c>
      <c r="Q9" s="12">
        <f t="shared" si="1"/>
        <v>12134110</v>
      </c>
      <c r="R9" s="12">
        <f t="shared" si="2"/>
        <v>527570</v>
      </c>
      <c r="S9" s="24">
        <f t="shared" si="3"/>
        <v>242682</v>
      </c>
      <c r="T9" s="30"/>
    </row>
    <row r="10" spans="2:20">
      <c r="B10" s="193"/>
      <c r="C10" s="203"/>
      <c r="D10" s="172"/>
      <c r="E10" s="175"/>
      <c r="F10" s="208"/>
      <c r="G10" s="175"/>
      <c r="H10" s="190"/>
      <c r="I10" s="9">
        <v>1</v>
      </c>
      <c r="J10" s="9" t="s">
        <v>185</v>
      </c>
      <c r="K10" s="9">
        <v>1986</v>
      </c>
      <c r="L10" s="9">
        <v>10</v>
      </c>
      <c r="M10" s="44">
        <f t="shared" si="4"/>
        <v>-1.7</v>
      </c>
      <c r="N10" s="44">
        <v>0.1</v>
      </c>
      <c r="O10" s="9">
        <f t="shared" si="0"/>
        <v>1</v>
      </c>
      <c r="P10" s="12">
        <v>1099000</v>
      </c>
      <c r="Q10" s="12">
        <f t="shared" si="1"/>
        <v>109900</v>
      </c>
      <c r="R10" s="12">
        <f t="shared" si="2"/>
        <v>109900</v>
      </c>
      <c r="S10" s="24">
        <f t="shared" si="3"/>
        <v>10990</v>
      </c>
      <c r="T10" s="30"/>
    </row>
    <row r="11" spans="2:20">
      <c r="B11" s="193"/>
      <c r="C11" s="203"/>
      <c r="D11" s="173" t="s">
        <v>188</v>
      </c>
      <c r="E11" s="9" t="s">
        <v>189</v>
      </c>
      <c r="F11" s="116" t="s">
        <v>213</v>
      </c>
      <c r="G11" s="117">
        <v>143854</v>
      </c>
      <c r="H11" s="9"/>
      <c r="I11" s="9">
        <v>1</v>
      </c>
      <c r="J11" s="9" t="s">
        <v>185</v>
      </c>
      <c r="K11" s="9">
        <v>1978</v>
      </c>
      <c r="L11" s="9">
        <v>10</v>
      </c>
      <c r="M11" s="44">
        <f t="shared" si="4"/>
        <v>-2.5</v>
      </c>
      <c r="N11" s="44">
        <v>0.1</v>
      </c>
      <c r="O11" s="9">
        <f t="shared" si="0"/>
        <v>1</v>
      </c>
      <c r="P11" s="99">
        <v>940000</v>
      </c>
      <c r="Q11" s="12">
        <f t="shared" si="1"/>
        <v>94000</v>
      </c>
      <c r="R11" s="12">
        <f t="shared" si="2"/>
        <v>94000</v>
      </c>
      <c r="S11" s="24">
        <f t="shared" si="3"/>
        <v>9400</v>
      </c>
      <c r="T11" s="30"/>
    </row>
    <row r="12" spans="2:20">
      <c r="B12" s="193"/>
      <c r="C12" s="203"/>
      <c r="D12" s="173"/>
      <c r="E12" s="9" t="s">
        <v>189</v>
      </c>
      <c r="F12" s="116" t="s">
        <v>214</v>
      </c>
      <c r="G12" s="117" t="s">
        <v>216</v>
      </c>
      <c r="H12" s="9"/>
      <c r="I12" s="9">
        <v>1</v>
      </c>
      <c r="J12" s="9" t="s">
        <v>185</v>
      </c>
      <c r="K12" s="9">
        <v>1997</v>
      </c>
      <c r="L12" s="9">
        <v>10</v>
      </c>
      <c r="M12" s="44">
        <f t="shared" si="4"/>
        <v>-0.6</v>
      </c>
      <c r="N12" s="44">
        <v>0.1</v>
      </c>
      <c r="O12" s="9">
        <f t="shared" si="0"/>
        <v>1</v>
      </c>
      <c r="P12" s="99">
        <v>940000</v>
      </c>
      <c r="Q12" s="12">
        <f t="shared" si="1"/>
        <v>94000</v>
      </c>
      <c r="R12" s="12">
        <f t="shared" si="2"/>
        <v>94000</v>
      </c>
      <c r="S12" s="24">
        <f t="shared" si="3"/>
        <v>9400</v>
      </c>
      <c r="T12" s="30"/>
    </row>
    <row r="13" spans="2:20">
      <c r="B13" s="193"/>
      <c r="C13" s="203"/>
      <c r="D13" s="173"/>
      <c r="E13" s="9" t="s">
        <v>189</v>
      </c>
      <c r="F13" s="116" t="s">
        <v>215</v>
      </c>
      <c r="G13" s="117" t="s">
        <v>217</v>
      </c>
      <c r="H13" s="9"/>
      <c r="I13" s="9">
        <v>1</v>
      </c>
      <c r="J13" s="9" t="s">
        <v>185</v>
      </c>
      <c r="K13" s="9">
        <v>2000</v>
      </c>
      <c r="L13" s="9">
        <v>10</v>
      </c>
      <c r="M13" s="44">
        <f t="shared" si="4"/>
        <v>-0.3</v>
      </c>
      <c r="N13" s="44">
        <v>0.1</v>
      </c>
      <c r="O13" s="9">
        <f t="shared" si="0"/>
        <v>1</v>
      </c>
      <c r="P13" s="99">
        <v>790000</v>
      </c>
      <c r="Q13" s="12">
        <f t="shared" si="1"/>
        <v>79000</v>
      </c>
      <c r="R13" s="12">
        <f t="shared" si="2"/>
        <v>79000</v>
      </c>
      <c r="S13" s="24">
        <f t="shared" si="3"/>
        <v>7900</v>
      </c>
      <c r="T13" s="30"/>
    </row>
    <row r="14" spans="2:20" ht="15.75" thickBot="1">
      <c r="B14" s="195"/>
      <c r="C14" s="191" t="s">
        <v>190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48">
        <f>SUM(P5:P13)</f>
        <v>82649600</v>
      </c>
      <c r="Q14" s="48">
        <f>SUM(Q5:Q13)</f>
        <v>28133660</v>
      </c>
      <c r="R14" s="48">
        <f>SUM(R5:R13)</f>
        <v>2122520</v>
      </c>
      <c r="S14" s="48">
        <f>SUM(S5:S13)</f>
        <v>609626</v>
      </c>
      <c r="T14" s="47"/>
    </row>
    <row r="15" spans="2:20" ht="27" customHeight="1">
      <c r="B15" s="192" t="s">
        <v>191</v>
      </c>
      <c r="C15" s="182" t="s">
        <v>209</v>
      </c>
      <c r="D15" s="197" t="s">
        <v>236</v>
      </c>
      <c r="E15" s="43" t="s">
        <v>218</v>
      </c>
      <c r="F15" s="106" t="s">
        <v>220</v>
      </c>
      <c r="G15" s="43"/>
      <c r="H15" s="107" t="s">
        <v>222</v>
      </c>
      <c r="I15" s="43">
        <v>1</v>
      </c>
      <c r="J15" s="43" t="s">
        <v>184</v>
      </c>
      <c r="K15" s="43">
        <v>1981</v>
      </c>
      <c r="L15" s="43">
        <v>50</v>
      </c>
      <c r="M15" s="45">
        <f>(L15-(2013-K15))/L15</f>
        <v>0.36</v>
      </c>
      <c r="N15" s="45">
        <v>0.36</v>
      </c>
      <c r="O15" s="43">
        <f t="shared" si="0"/>
        <v>18</v>
      </c>
      <c r="P15" s="46">
        <v>2190000</v>
      </c>
      <c r="Q15" s="46">
        <f t="shared" si="1"/>
        <v>788400</v>
      </c>
      <c r="R15" s="46">
        <f t="shared" si="2"/>
        <v>43800</v>
      </c>
      <c r="S15" s="50">
        <f t="shared" si="3"/>
        <v>15768</v>
      </c>
      <c r="T15" s="30"/>
    </row>
    <row r="16" spans="2:20" ht="27" customHeight="1">
      <c r="B16" s="193"/>
      <c r="C16" s="183"/>
      <c r="D16" s="198"/>
      <c r="E16" s="9" t="s">
        <v>219</v>
      </c>
      <c r="F16" s="106" t="s">
        <v>221</v>
      </c>
      <c r="G16" s="119" t="s">
        <v>223</v>
      </c>
      <c r="H16" s="120" t="s">
        <v>235</v>
      </c>
      <c r="I16" s="9">
        <v>1</v>
      </c>
      <c r="J16" s="9" t="s">
        <v>184</v>
      </c>
      <c r="K16" s="9">
        <v>1983</v>
      </c>
      <c r="L16" s="9">
        <v>50</v>
      </c>
      <c r="M16" s="44">
        <f>(L16-(2013-K16))/L16</f>
        <v>0.4</v>
      </c>
      <c r="N16" s="44">
        <v>0.4</v>
      </c>
      <c r="O16" s="9">
        <f t="shared" si="0"/>
        <v>20</v>
      </c>
      <c r="P16" s="12">
        <v>350000</v>
      </c>
      <c r="Q16" s="12">
        <f t="shared" si="1"/>
        <v>140000</v>
      </c>
      <c r="R16" s="12">
        <f t="shared" si="2"/>
        <v>7000</v>
      </c>
      <c r="S16" s="24">
        <f t="shared" si="3"/>
        <v>2800</v>
      </c>
      <c r="T16" s="30"/>
    </row>
    <row r="17" spans="2:20" ht="30" customHeight="1">
      <c r="B17" s="193"/>
      <c r="C17" s="183"/>
      <c r="D17" s="198"/>
      <c r="E17" s="206" t="s">
        <v>192</v>
      </c>
      <c r="F17" s="8" t="s">
        <v>28</v>
      </c>
      <c r="G17" s="119" t="s">
        <v>227</v>
      </c>
      <c r="H17" s="118" t="s">
        <v>251</v>
      </c>
      <c r="I17" s="9">
        <v>21</v>
      </c>
      <c r="J17" s="9" t="s">
        <v>184</v>
      </c>
      <c r="K17" s="9">
        <v>1986</v>
      </c>
      <c r="L17" s="9">
        <v>50</v>
      </c>
      <c r="M17" s="44">
        <f t="shared" ref="M17:M25" si="5">(L17-(2013-K17))/L17</f>
        <v>0.46</v>
      </c>
      <c r="N17" s="44">
        <v>0.46</v>
      </c>
      <c r="O17" s="9">
        <f t="shared" si="0"/>
        <v>23</v>
      </c>
      <c r="P17" s="12">
        <f>19000*I17</f>
        <v>399000</v>
      </c>
      <c r="Q17" s="12">
        <f t="shared" si="1"/>
        <v>183540</v>
      </c>
      <c r="R17" s="12">
        <f t="shared" si="2"/>
        <v>7980</v>
      </c>
      <c r="S17" s="24">
        <f t="shared" si="3"/>
        <v>3671</v>
      </c>
      <c r="T17" s="30"/>
    </row>
    <row r="18" spans="2:20" ht="30" customHeight="1">
      <c r="B18" s="193"/>
      <c r="C18" s="183"/>
      <c r="D18" s="198"/>
      <c r="E18" s="184"/>
      <c r="F18" s="8" t="s">
        <v>28</v>
      </c>
      <c r="G18" s="119" t="s">
        <v>228</v>
      </c>
      <c r="H18" s="118" t="s">
        <v>252</v>
      </c>
      <c r="I18" s="9">
        <v>59</v>
      </c>
      <c r="J18" s="9" t="s">
        <v>184</v>
      </c>
      <c r="K18" s="9">
        <v>1983</v>
      </c>
      <c r="L18" s="9">
        <v>50</v>
      </c>
      <c r="M18" s="44">
        <f t="shared" si="5"/>
        <v>0.4</v>
      </c>
      <c r="N18" s="44">
        <v>0.4</v>
      </c>
      <c r="O18" s="9">
        <f t="shared" si="0"/>
        <v>20</v>
      </c>
      <c r="P18" s="12">
        <f>24000*I18</f>
        <v>1416000</v>
      </c>
      <c r="Q18" s="12">
        <f t="shared" si="1"/>
        <v>566400</v>
      </c>
      <c r="R18" s="12">
        <f t="shared" si="2"/>
        <v>28320</v>
      </c>
      <c r="S18" s="24">
        <f t="shared" si="3"/>
        <v>11328</v>
      </c>
      <c r="T18" s="30"/>
    </row>
    <row r="19" spans="2:20" ht="30" customHeight="1">
      <c r="B19" s="193"/>
      <c r="C19" s="183"/>
      <c r="D19" s="198"/>
      <c r="E19" s="184"/>
      <c r="F19" s="8" t="s">
        <v>28</v>
      </c>
      <c r="G19" s="119" t="s">
        <v>229</v>
      </c>
      <c r="H19" s="118" t="s">
        <v>251</v>
      </c>
      <c r="I19" s="9">
        <v>14</v>
      </c>
      <c r="J19" s="9" t="s">
        <v>184</v>
      </c>
      <c r="K19" s="9">
        <v>1983</v>
      </c>
      <c r="L19" s="9">
        <v>50</v>
      </c>
      <c r="M19" s="44">
        <f t="shared" si="5"/>
        <v>0.4</v>
      </c>
      <c r="N19" s="44">
        <v>0.4</v>
      </c>
      <c r="O19" s="9">
        <f t="shared" si="0"/>
        <v>20</v>
      </c>
      <c r="P19" s="12">
        <f>19000*I19</f>
        <v>266000</v>
      </c>
      <c r="Q19" s="12">
        <f t="shared" si="1"/>
        <v>106400</v>
      </c>
      <c r="R19" s="12">
        <f t="shared" si="2"/>
        <v>5320</v>
      </c>
      <c r="S19" s="24">
        <f t="shared" si="3"/>
        <v>2128</v>
      </c>
      <c r="T19" s="30"/>
    </row>
    <row r="20" spans="2:20" ht="30" customHeight="1">
      <c r="B20" s="193"/>
      <c r="C20" s="183"/>
      <c r="D20" s="198"/>
      <c r="E20" s="184"/>
      <c r="F20" s="8" t="s">
        <v>28</v>
      </c>
      <c r="G20" s="119" t="s">
        <v>230</v>
      </c>
      <c r="H20" s="118" t="s">
        <v>251</v>
      </c>
      <c r="I20" s="9">
        <v>10</v>
      </c>
      <c r="J20" s="9" t="s">
        <v>184</v>
      </c>
      <c r="K20" s="9">
        <v>1986</v>
      </c>
      <c r="L20" s="9">
        <v>50</v>
      </c>
      <c r="M20" s="44">
        <f t="shared" si="5"/>
        <v>0.46</v>
      </c>
      <c r="N20" s="44">
        <v>0.46</v>
      </c>
      <c r="O20" s="9">
        <f t="shared" si="0"/>
        <v>23</v>
      </c>
      <c r="P20" s="12">
        <f>19000*I20</f>
        <v>190000</v>
      </c>
      <c r="Q20" s="12">
        <f t="shared" si="1"/>
        <v>87400</v>
      </c>
      <c r="R20" s="12">
        <f t="shared" si="2"/>
        <v>3800</v>
      </c>
      <c r="S20" s="24">
        <f t="shared" si="3"/>
        <v>1748</v>
      </c>
      <c r="T20" s="30"/>
    </row>
    <row r="21" spans="2:20" ht="30" customHeight="1">
      <c r="B21" s="193"/>
      <c r="C21" s="183"/>
      <c r="D21" s="198"/>
      <c r="E21" s="184"/>
      <c r="F21" s="8" t="s">
        <v>28</v>
      </c>
      <c r="G21" s="119" t="s">
        <v>231</v>
      </c>
      <c r="H21" s="118" t="s">
        <v>252</v>
      </c>
      <c r="I21" s="9">
        <v>22</v>
      </c>
      <c r="J21" s="9" t="s">
        <v>184</v>
      </c>
      <c r="K21" s="9">
        <v>1983</v>
      </c>
      <c r="L21" s="9">
        <v>50</v>
      </c>
      <c r="M21" s="44">
        <f t="shared" si="5"/>
        <v>0.4</v>
      </c>
      <c r="N21" s="44">
        <v>0.4</v>
      </c>
      <c r="O21" s="9">
        <f t="shared" si="0"/>
        <v>20</v>
      </c>
      <c r="P21" s="12">
        <f>24000*I21</f>
        <v>528000</v>
      </c>
      <c r="Q21" s="12">
        <f t="shared" si="1"/>
        <v>211200</v>
      </c>
      <c r="R21" s="12">
        <f t="shared" si="2"/>
        <v>10560</v>
      </c>
      <c r="S21" s="24">
        <f t="shared" si="3"/>
        <v>4224</v>
      </c>
      <c r="T21" s="30"/>
    </row>
    <row r="22" spans="2:20" ht="30" customHeight="1">
      <c r="B22" s="193"/>
      <c r="C22" s="183"/>
      <c r="D22" s="198"/>
      <c r="E22" s="184"/>
      <c r="F22" s="58" t="s">
        <v>226</v>
      </c>
      <c r="G22" s="119" t="s">
        <v>232</v>
      </c>
      <c r="H22" s="118" t="s">
        <v>251</v>
      </c>
      <c r="I22" s="9">
        <v>6</v>
      </c>
      <c r="J22" s="9" t="s">
        <v>184</v>
      </c>
      <c r="K22" s="9">
        <v>1976</v>
      </c>
      <c r="L22" s="9">
        <v>50</v>
      </c>
      <c r="M22" s="44">
        <f t="shared" si="5"/>
        <v>0.26</v>
      </c>
      <c r="N22" s="44">
        <v>0.26</v>
      </c>
      <c r="O22" s="9">
        <f t="shared" si="0"/>
        <v>13</v>
      </c>
      <c r="P22" s="12">
        <f>19000*I22</f>
        <v>114000</v>
      </c>
      <c r="Q22" s="12">
        <f t="shared" si="1"/>
        <v>29640</v>
      </c>
      <c r="R22" s="12">
        <f t="shared" si="2"/>
        <v>2280</v>
      </c>
      <c r="S22" s="24">
        <f t="shared" si="3"/>
        <v>593</v>
      </c>
      <c r="T22" s="30"/>
    </row>
    <row r="23" spans="2:20" ht="30" customHeight="1">
      <c r="B23" s="193"/>
      <c r="C23" s="183"/>
      <c r="D23" s="198"/>
      <c r="E23" s="184"/>
      <c r="F23" s="8" t="s">
        <v>28</v>
      </c>
      <c r="G23" s="121" t="s">
        <v>233</v>
      </c>
      <c r="H23" s="108" t="s">
        <v>252</v>
      </c>
      <c r="I23" s="9">
        <v>42</v>
      </c>
      <c r="J23" s="9" t="s">
        <v>184</v>
      </c>
      <c r="K23" s="9">
        <v>2003</v>
      </c>
      <c r="L23" s="9">
        <v>50</v>
      </c>
      <c r="M23" s="44">
        <f t="shared" si="5"/>
        <v>0.8</v>
      </c>
      <c r="N23" s="44">
        <v>0.8</v>
      </c>
      <c r="O23" s="9">
        <f t="shared" si="0"/>
        <v>40</v>
      </c>
      <c r="P23" s="12">
        <f>24000*I23</f>
        <v>1008000</v>
      </c>
      <c r="Q23" s="12">
        <f t="shared" si="1"/>
        <v>806400</v>
      </c>
      <c r="R23" s="12">
        <f t="shared" si="2"/>
        <v>20160</v>
      </c>
      <c r="S23" s="24">
        <f t="shared" si="3"/>
        <v>16128</v>
      </c>
      <c r="T23" s="30"/>
    </row>
    <row r="24" spans="2:20" ht="15" customHeight="1">
      <c r="B24" s="193"/>
      <c r="C24" s="183"/>
      <c r="D24" s="198"/>
      <c r="E24" s="51" t="s">
        <v>193</v>
      </c>
      <c r="F24" s="8" t="s">
        <v>194</v>
      </c>
      <c r="G24" s="199" t="s">
        <v>224</v>
      </c>
      <c r="H24" s="108" t="s">
        <v>225</v>
      </c>
      <c r="I24" s="9">
        <v>1</v>
      </c>
      <c r="J24" s="9" t="s">
        <v>184</v>
      </c>
      <c r="K24" s="9">
        <v>2003</v>
      </c>
      <c r="L24" s="9">
        <v>50</v>
      </c>
      <c r="M24" s="44">
        <f t="shared" si="5"/>
        <v>0.8</v>
      </c>
      <c r="N24" s="44">
        <v>0.8</v>
      </c>
      <c r="O24" s="9">
        <f t="shared" si="0"/>
        <v>40</v>
      </c>
      <c r="P24" s="12">
        <v>337500</v>
      </c>
      <c r="Q24" s="12">
        <f t="shared" si="1"/>
        <v>270000</v>
      </c>
      <c r="R24" s="12">
        <f t="shared" si="2"/>
        <v>6750</v>
      </c>
      <c r="S24" s="24">
        <f t="shared" si="3"/>
        <v>5400</v>
      </c>
      <c r="T24" s="30"/>
    </row>
    <row r="25" spans="2:20">
      <c r="B25" s="193"/>
      <c r="C25" s="183"/>
      <c r="D25" s="198"/>
      <c r="E25" s="9" t="s">
        <v>195</v>
      </c>
      <c r="F25" s="7"/>
      <c r="G25" s="200"/>
      <c r="H25" s="8" t="s">
        <v>234</v>
      </c>
      <c r="I25" s="9">
        <v>1</v>
      </c>
      <c r="J25" s="9" t="s">
        <v>185</v>
      </c>
      <c r="K25" s="9">
        <v>2003</v>
      </c>
      <c r="L25" s="9">
        <v>10</v>
      </c>
      <c r="M25" s="44">
        <f t="shared" si="5"/>
        <v>0</v>
      </c>
      <c r="N25" s="44">
        <v>0.1</v>
      </c>
      <c r="O25" s="9">
        <f t="shared" si="0"/>
        <v>1</v>
      </c>
      <c r="P25" s="12">
        <v>312000</v>
      </c>
      <c r="Q25" s="12">
        <f t="shared" si="1"/>
        <v>31200</v>
      </c>
      <c r="R25" s="12">
        <f t="shared" si="2"/>
        <v>31200</v>
      </c>
      <c r="S25" s="24">
        <f t="shared" si="3"/>
        <v>3120</v>
      </c>
      <c r="T25" s="30"/>
    </row>
    <row r="26" spans="2:20">
      <c r="B26" s="193"/>
      <c r="C26" s="183"/>
      <c r="D26" s="198"/>
      <c r="E26" s="9" t="s">
        <v>196</v>
      </c>
      <c r="F26" s="52" t="s">
        <v>197</v>
      </c>
      <c r="G26" s="9"/>
      <c r="H26" s="9"/>
      <c r="I26" s="9">
        <v>1</v>
      </c>
      <c r="J26" s="9" t="s">
        <v>198</v>
      </c>
      <c r="K26" s="9">
        <v>1981</v>
      </c>
      <c r="L26" s="9">
        <v>7</v>
      </c>
      <c r="M26" s="44">
        <f t="shared" si="4"/>
        <v>-3.5714285714285716</v>
      </c>
      <c r="N26" s="44">
        <v>0.1</v>
      </c>
      <c r="O26" s="9">
        <f t="shared" si="0"/>
        <v>1</v>
      </c>
      <c r="P26" s="12">
        <v>530000</v>
      </c>
      <c r="Q26" s="12">
        <f t="shared" si="1"/>
        <v>53000</v>
      </c>
      <c r="R26" s="12">
        <f t="shared" si="2"/>
        <v>75714</v>
      </c>
      <c r="S26" s="24">
        <f t="shared" si="3"/>
        <v>7571</v>
      </c>
      <c r="T26" s="30"/>
    </row>
    <row r="27" spans="2:20">
      <c r="B27" s="194"/>
      <c r="C27" s="196"/>
      <c r="D27" s="172"/>
      <c r="E27" s="13" t="s">
        <v>199</v>
      </c>
      <c r="F27" s="53" t="s">
        <v>200</v>
      </c>
      <c r="G27" s="13"/>
      <c r="H27" s="54" t="s">
        <v>201</v>
      </c>
      <c r="I27" s="13">
        <v>1</v>
      </c>
      <c r="J27" s="13" t="s">
        <v>198</v>
      </c>
      <c r="K27" s="59">
        <v>1981</v>
      </c>
      <c r="L27" s="13">
        <v>7</v>
      </c>
      <c r="M27" s="44">
        <f t="shared" si="4"/>
        <v>-3.5714285714285716</v>
      </c>
      <c r="N27" s="55">
        <v>0.1</v>
      </c>
      <c r="O27" s="13">
        <f t="shared" si="0"/>
        <v>1</v>
      </c>
      <c r="P27" s="19">
        <v>1889000</v>
      </c>
      <c r="Q27" s="19">
        <f t="shared" si="1"/>
        <v>188900</v>
      </c>
      <c r="R27" s="19">
        <f t="shared" si="2"/>
        <v>269857</v>
      </c>
      <c r="S27" s="26">
        <f t="shared" si="3"/>
        <v>26986</v>
      </c>
      <c r="T27" s="30"/>
    </row>
    <row r="28" spans="2:20" ht="15.75" thickBot="1">
      <c r="B28" s="195"/>
      <c r="C28" s="176" t="s">
        <v>202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48">
        <f>SUM(P15:P27)</f>
        <v>9529500</v>
      </c>
      <c r="Q28" s="48">
        <f>SUM(Q15:Q27)</f>
        <v>3462480</v>
      </c>
      <c r="R28" s="48">
        <f>SUM(R15:R27)</f>
        <v>512741</v>
      </c>
      <c r="S28" s="49">
        <f>SUM(S15:S27)</f>
        <v>101465</v>
      </c>
      <c r="T28" s="47"/>
    </row>
    <row r="29" spans="2:20">
      <c r="B29" s="179" t="s">
        <v>203</v>
      </c>
      <c r="C29" s="182" t="s">
        <v>209</v>
      </c>
      <c r="D29" s="174" t="s">
        <v>204</v>
      </c>
      <c r="E29" s="174" t="s">
        <v>205</v>
      </c>
      <c r="F29" s="185" t="s">
        <v>237</v>
      </c>
      <c r="G29" s="187"/>
      <c r="H29" s="172" t="s">
        <v>238</v>
      </c>
      <c r="I29" s="174">
        <v>1</v>
      </c>
      <c r="J29" s="43" t="s">
        <v>184</v>
      </c>
      <c r="K29" s="43">
        <v>1976</v>
      </c>
      <c r="L29" s="43">
        <v>50</v>
      </c>
      <c r="M29" s="45">
        <f t="shared" si="4"/>
        <v>0.26</v>
      </c>
      <c r="N29" s="45">
        <v>0.26</v>
      </c>
      <c r="O29" s="43">
        <f t="shared" si="0"/>
        <v>13</v>
      </c>
      <c r="P29" s="46">
        <v>59600000</v>
      </c>
      <c r="Q29" s="46">
        <f t="shared" si="1"/>
        <v>15496000</v>
      </c>
      <c r="R29" s="46">
        <f t="shared" si="2"/>
        <v>1192000</v>
      </c>
      <c r="S29" s="50">
        <f t="shared" si="3"/>
        <v>309920</v>
      </c>
      <c r="T29" s="30"/>
    </row>
    <row r="30" spans="2:20">
      <c r="B30" s="180"/>
      <c r="C30" s="183"/>
      <c r="D30" s="184"/>
      <c r="E30" s="175"/>
      <c r="F30" s="186"/>
      <c r="G30" s="188"/>
      <c r="H30" s="173"/>
      <c r="I30" s="175"/>
      <c r="J30" s="9" t="s">
        <v>185</v>
      </c>
      <c r="K30" s="9">
        <v>1976</v>
      </c>
      <c r="L30" s="9">
        <v>10</v>
      </c>
      <c r="M30" s="44">
        <f t="shared" si="4"/>
        <v>-2.7</v>
      </c>
      <c r="N30" s="44">
        <v>0.1</v>
      </c>
      <c r="O30" s="9">
        <f t="shared" si="0"/>
        <v>1</v>
      </c>
      <c r="P30" s="12">
        <v>3300000</v>
      </c>
      <c r="Q30" s="12">
        <f t="shared" si="1"/>
        <v>330000</v>
      </c>
      <c r="R30" s="12">
        <f t="shared" si="2"/>
        <v>330000</v>
      </c>
      <c r="S30" s="24">
        <f t="shared" si="3"/>
        <v>33000</v>
      </c>
      <c r="T30" s="30"/>
    </row>
    <row r="31" spans="2:20" ht="15.75" thickBot="1">
      <c r="B31" s="181"/>
      <c r="C31" s="176" t="s">
        <v>206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48">
        <f>SUM(P29:P30)</f>
        <v>62900000</v>
      </c>
      <c r="Q31" s="48">
        <f>SUM(Q29:Q30)</f>
        <v>15826000</v>
      </c>
      <c r="R31" s="48">
        <f>SUM(R29:R30)</f>
        <v>1522000</v>
      </c>
      <c r="S31" s="49">
        <f>SUM(S29:S30)</f>
        <v>342920</v>
      </c>
      <c r="T31" s="30"/>
    </row>
    <row r="32" spans="2:20" ht="15.75" thickBot="1">
      <c r="B32" s="177" t="s">
        <v>242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21">
        <f>SUM(P31,P28,P14)</f>
        <v>155079100</v>
      </c>
      <c r="Q32" s="21">
        <f>SUM(Q31,Q28,Q14)</f>
        <v>47422140</v>
      </c>
      <c r="R32" s="21">
        <f>SUM(R31,R28,R14)</f>
        <v>4157261</v>
      </c>
      <c r="S32" s="21">
        <f>SUM(S31,S28,S14)</f>
        <v>1054011</v>
      </c>
    </row>
    <row r="34" spans="2:7">
      <c r="B34" s="168" t="s">
        <v>550</v>
      </c>
      <c r="C34" s="168"/>
      <c r="D34" s="168"/>
      <c r="E34" s="168"/>
      <c r="F34" s="168"/>
      <c r="G34" s="168"/>
    </row>
  </sheetData>
  <mergeCells count="41">
    <mergeCell ref="E17:E23"/>
    <mergeCell ref="B2:S2"/>
    <mergeCell ref="B3:D3"/>
    <mergeCell ref="E3:J3"/>
    <mergeCell ref="K3:O3"/>
    <mergeCell ref="P3:S3"/>
    <mergeCell ref="B34:G34"/>
    <mergeCell ref="D9:D10"/>
    <mergeCell ref="E9:E10"/>
    <mergeCell ref="F9:F10"/>
    <mergeCell ref="G9:G10"/>
    <mergeCell ref="H5:H6"/>
    <mergeCell ref="D7:D8"/>
    <mergeCell ref="E7:E8"/>
    <mergeCell ref="F7:F8"/>
    <mergeCell ref="G7:G8"/>
    <mergeCell ref="H7:H8"/>
    <mergeCell ref="D5:D6"/>
    <mergeCell ref="E5:E6"/>
    <mergeCell ref="F5:F6"/>
    <mergeCell ref="G5:G6"/>
    <mergeCell ref="H9:H10"/>
    <mergeCell ref="D11:D13"/>
    <mergeCell ref="C14:O14"/>
    <mergeCell ref="B15:B28"/>
    <mergeCell ref="C15:C27"/>
    <mergeCell ref="D15:D27"/>
    <mergeCell ref="G24:G25"/>
    <mergeCell ref="C28:O28"/>
    <mergeCell ref="B5:B14"/>
    <mergeCell ref="C5:C13"/>
    <mergeCell ref="H29:H30"/>
    <mergeCell ref="I29:I30"/>
    <mergeCell ref="C31:O31"/>
    <mergeCell ref="B32:O32"/>
    <mergeCell ref="B29:B31"/>
    <mergeCell ref="C29:C30"/>
    <mergeCell ref="D29:D30"/>
    <mergeCell ref="E29:E30"/>
    <mergeCell ref="F29:F30"/>
    <mergeCell ref="G29:G30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1"/>
  <sheetViews>
    <sheetView topLeftCell="A28" workbookViewId="0">
      <selection activeCell="G54" sqref="G54"/>
    </sheetView>
  </sheetViews>
  <sheetFormatPr defaultRowHeight="15"/>
  <cols>
    <col min="4" max="4" width="25.42578125" customWidth="1"/>
    <col min="5" max="5" width="17.140625" customWidth="1"/>
    <col min="11" max="11" width="25.7109375" customWidth="1"/>
  </cols>
  <sheetData>
    <row r="1" spans="2:11" ht="15.75" thickBot="1"/>
    <row r="2" spans="2:11" ht="18.75">
      <c r="B2" s="226" t="s">
        <v>465</v>
      </c>
      <c r="C2" s="227"/>
      <c r="D2" s="227"/>
      <c r="E2" s="227"/>
      <c r="F2" s="227"/>
      <c r="G2" s="227"/>
      <c r="H2" s="227"/>
      <c r="I2" s="227"/>
      <c r="J2" s="227"/>
      <c r="K2" s="228"/>
    </row>
    <row r="3" spans="2:11">
      <c r="B3" s="231" t="s">
        <v>243</v>
      </c>
      <c r="C3" s="233" t="s">
        <v>244</v>
      </c>
      <c r="D3" s="233" t="s">
        <v>245</v>
      </c>
      <c r="E3" s="233" t="s">
        <v>246</v>
      </c>
      <c r="F3" s="233" t="s">
        <v>247</v>
      </c>
      <c r="G3" s="233" t="s">
        <v>248</v>
      </c>
      <c r="H3" s="233"/>
      <c r="I3" s="233"/>
      <c r="J3" s="233" t="s">
        <v>177</v>
      </c>
      <c r="K3" s="224" t="s">
        <v>249</v>
      </c>
    </row>
    <row r="4" spans="2:11">
      <c r="B4" s="231"/>
      <c r="C4" s="233"/>
      <c r="D4" s="233"/>
      <c r="E4" s="233"/>
      <c r="F4" s="233"/>
      <c r="G4" s="67" t="s">
        <v>250</v>
      </c>
      <c r="H4" s="67" t="s">
        <v>251</v>
      </c>
      <c r="I4" s="67" t="s">
        <v>252</v>
      </c>
      <c r="J4" s="233"/>
      <c r="K4" s="224"/>
    </row>
    <row r="5" spans="2:11" ht="15.75" thickBot="1">
      <c r="B5" s="232"/>
      <c r="C5" s="234"/>
      <c r="D5" s="234"/>
      <c r="E5" s="234"/>
      <c r="F5" s="68" t="s">
        <v>253</v>
      </c>
      <c r="G5" s="68" t="s">
        <v>254</v>
      </c>
      <c r="H5" s="68" t="s">
        <v>254</v>
      </c>
      <c r="I5" s="68" t="s">
        <v>254</v>
      </c>
      <c r="J5" s="234"/>
      <c r="K5" s="225"/>
    </row>
    <row r="6" spans="2:11">
      <c r="B6" s="69" t="s">
        <v>255</v>
      </c>
      <c r="C6" s="70" t="s">
        <v>256</v>
      </c>
      <c r="D6" s="71" t="s">
        <v>257</v>
      </c>
      <c r="E6" s="70" t="s">
        <v>258</v>
      </c>
      <c r="F6" s="70" t="s">
        <v>259</v>
      </c>
      <c r="G6" s="70"/>
      <c r="H6" s="70">
        <v>3</v>
      </c>
      <c r="I6" s="70"/>
      <c r="J6" s="72">
        <v>1986</v>
      </c>
      <c r="K6" s="73" t="s">
        <v>260</v>
      </c>
    </row>
    <row r="7" spans="2:11" ht="26.25">
      <c r="B7" s="74" t="s">
        <v>261</v>
      </c>
      <c r="C7" s="62" t="s">
        <v>262</v>
      </c>
      <c r="D7" s="63" t="s">
        <v>263</v>
      </c>
      <c r="E7" s="62" t="s">
        <v>258</v>
      </c>
      <c r="F7" s="62" t="s">
        <v>264</v>
      </c>
      <c r="G7" s="62"/>
      <c r="H7" s="62">
        <v>1</v>
      </c>
      <c r="I7" s="62"/>
      <c r="J7" s="61">
        <v>1967</v>
      </c>
      <c r="K7" s="75" t="s">
        <v>265</v>
      </c>
    </row>
    <row r="8" spans="2:11">
      <c r="B8" s="74" t="s">
        <v>266</v>
      </c>
      <c r="C8" s="62" t="s">
        <v>267</v>
      </c>
      <c r="D8" s="63" t="s">
        <v>268</v>
      </c>
      <c r="E8" s="62" t="s">
        <v>258</v>
      </c>
      <c r="F8" s="62" t="s">
        <v>269</v>
      </c>
      <c r="G8" s="62"/>
      <c r="H8" s="62">
        <v>1</v>
      </c>
      <c r="I8" s="62"/>
      <c r="J8" s="61">
        <v>1967</v>
      </c>
      <c r="K8" s="75" t="s">
        <v>260</v>
      </c>
    </row>
    <row r="9" spans="2:11">
      <c r="B9" s="74" t="s">
        <v>270</v>
      </c>
      <c r="C9" s="62" t="s">
        <v>271</v>
      </c>
      <c r="D9" s="63" t="s">
        <v>272</v>
      </c>
      <c r="E9" s="62" t="s">
        <v>258</v>
      </c>
      <c r="F9" s="62" t="s">
        <v>273</v>
      </c>
      <c r="G9" s="62"/>
      <c r="H9" s="62">
        <v>1</v>
      </c>
      <c r="I9" s="62"/>
      <c r="J9" s="61">
        <v>1970</v>
      </c>
      <c r="K9" s="75" t="s">
        <v>260</v>
      </c>
    </row>
    <row r="10" spans="2:11" ht="26.25">
      <c r="B10" s="74" t="s">
        <v>274</v>
      </c>
      <c r="C10" s="62" t="s">
        <v>275</v>
      </c>
      <c r="D10" s="63" t="s">
        <v>276</v>
      </c>
      <c r="E10" s="62" t="s">
        <v>258</v>
      </c>
      <c r="F10" s="62" t="s">
        <v>277</v>
      </c>
      <c r="G10" s="62"/>
      <c r="H10" s="62">
        <v>2</v>
      </c>
      <c r="I10" s="62"/>
      <c r="J10" s="61">
        <v>1967</v>
      </c>
      <c r="K10" s="75" t="s">
        <v>278</v>
      </c>
    </row>
    <row r="11" spans="2:11" ht="26.25">
      <c r="B11" s="74" t="s">
        <v>279</v>
      </c>
      <c r="C11" s="62" t="s">
        <v>280</v>
      </c>
      <c r="D11" s="63" t="s">
        <v>281</v>
      </c>
      <c r="E11" s="62" t="s">
        <v>258</v>
      </c>
      <c r="F11" s="62" t="s">
        <v>277</v>
      </c>
      <c r="G11" s="62"/>
      <c r="H11" s="62">
        <v>1</v>
      </c>
      <c r="I11" s="62"/>
      <c r="J11" s="61">
        <v>1970</v>
      </c>
      <c r="K11" s="75" t="s">
        <v>282</v>
      </c>
    </row>
    <row r="12" spans="2:11" ht="26.25">
      <c r="B12" s="74" t="s">
        <v>283</v>
      </c>
      <c r="C12" s="62" t="s">
        <v>284</v>
      </c>
      <c r="D12" s="63" t="s">
        <v>285</v>
      </c>
      <c r="E12" s="62" t="s">
        <v>258</v>
      </c>
      <c r="F12" s="62" t="s">
        <v>277</v>
      </c>
      <c r="G12" s="62">
        <v>1</v>
      </c>
      <c r="H12" s="62"/>
      <c r="I12" s="62"/>
      <c r="J12" s="61">
        <v>1970</v>
      </c>
      <c r="K12" s="75" t="s">
        <v>286</v>
      </c>
    </row>
    <row r="13" spans="2:11">
      <c r="B13" s="74" t="s">
        <v>287</v>
      </c>
      <c r="C13" s="62" t="s">
        <v>288</v>
      </c>
      <c r="D13" s="63" t="s">
        <v>289</v>
      </c>
      <c r="E13" s="62" t="s">
        <v>258</v>
      </c>
      <c r="F13" s="62" t="s">
        <v>290</v>
      </c>
      <c r="G13" s="62"/>
      <c r="H13" s="62"/>
      <c r="I13" s="62">
        <v>3</v>
      </c>
      <c r="J13" s="61">
        <v>1976</v>
      </c>
      <c r="K13" s="75" t="s">
        <v>260</v>
      </c>
    </row>
    <row r="14" spans="2:11">
      <c r="B14" s="74" t="s">
        <v>291</v>
      </c>
      <c r="C14" s="62" t="s">
        <v>292</v>
      </c>
      <c r="D14" s="63" t="s">
        <v>293</v>
      </c>
      <c r="E14" s="62" t="s">
        <v>258</v>
      </c>
      <c r="F14" s="62" t="s">
        <v>269</v>
      </c>
      <c r="G14" s="62"/>
      <c r="H14" s="62"/>
      <c r="I14" s="62">
        <v>4</v>
      </c>
      <c r="J14" s="61">
        <v>1976</v>
      </c>
      <c r="K14" s="75" t="s">
        <v>260</v>
      </c>
    </row>
    <row r="15" spans="2:11">
      <c r="B15" s="74" t="s">
        <v>294</v>
      </c>
      <c r="C15" s="62" t="s">
        <v>295</v>
      </c>
      <c r="D15" s="63" t="s">
        <v>296</v>
      </c>
      <c r="E15" s="62" t="s">
        <v>258</v>
      </c>
      <c r="F15" s="62" t="s">
        <v>297</v>
      </c>
      <c r="G15" s="62"/>
      <c r="H15" s="62"/>
      <c r="I15" s="62">
        <v>5</v>
      </c>
      <c r="J15" s="61">
        <v>1985</v>
      </c>
      <c r="K15" s="75" t="s">
        <v>260</v>
      </c>
    </row>
    <row r="16" spans="2:11" ht="39">
      <c r="B16" s="74" t="s">
        <v>298</v>
      </c>
      <c r="C16" s="62" t="s">
        <v>299</v>
      </c>
      <c r="D16" s="63" t="s">
        <v>300</v>
      </c>
      <c r="E16" s="62" t="s">
        <v>258</v>
      </c>
      <c r="F16" s="62" t="s">
        <v>301</v>
      </c>
      <c r="G16" s="62">
        <v>3</v>
      </c>
      <c r="H16" s="62"/>
      <c r="I16" s="62"/>
      <c r="J16" s="61">
        <v>1970</v>
      </c>
      <c r="K16" s="75" t="s">
        <v>302</v>
      </c>
    </row>
    <row r="17" spans="2:11">
      <c r="B17" s="74" t="s">
        <v>303</v>
      </c>
      <c r="C17" s="62" t="s">
        <v>304</v>
      </c>
      <c r="D17" s="63" t="s">
        <v>305</v>
      </c>
      <c r="E17" s="62" t="s">
        <v>258</v>
      </c>
      <c r="F17" s="62" t="s">
        <v>306</v>
      </c>
      <c r="G17" s="62"/>
      <c r="H17" s="62"/>
      <c r="I17" s="62">
        <v>3</v>
      </c>
      <c r="J17" s="61">
        <v>1985</v>
      </c>
      <c r="K17" s="75" t="s">
        <v>260</v>
      </c>
    </row>
    <row r="18" spans="2:11">
      <c r="B18" s="74" t="s">
        <v>307</v>
      </c>
      <c r="C18" s="62" t="s">
        <v>308</v>
      </c>
      <c r="D18" s="63" t="s">
        <v>309</v>
      </c>
      <c r="E18" s="62" t="s">
        <v>258</v>
      </c>
      <c r="F18" s="62" t="s">
        <v>310</v>
      </c>
      <c r="G18" s="62">
        <v>1</v>
      </c>
      <c r="H18" s="62"/>
      <c r="I18" s="62"/>
      <c r="J18" s="61">
        <v>1967</v>
      </c>
      <c r="K18" s="75" t="s">
        <v>260</v>
      </c>
    </row>
    <row r="19" spans="2:11" ht="26.25">
      <c r="B19" s="74" t="s">
        <v>311</v>
      </c>
      <c r="C19" s="62" t="s">
        <v>312</v>
      </c>
      <c r="D19" s="63" t="s">
        <v>313</v>
      </c>
      <c r="E19" s="62" t="s">
        <v>258</v>
      </c>
      <c r="F19" s="62" t="s">
        <v>314</v>
      </c>
      <c r="G19" s="62"/>
      <c r="H19" s="62">
        <v>2</v>
      </c>
      <c r="I19" s="62"/>
      <c r="J19" s="61">
        <v>1968</v>
      </c>
      <c r="K19" s="75" t="s">
        <v>315</v>
      </c>
    </row>
    <row r="20" spans="2:11" ht="26.25">
      <c r="B20" s="74" t="s">
        <v>316</v>
      </c>
      <c r="C20" s="62" t="s">
        <v>317</v>
      </c>
      <c r="D20" s="63" t="s">
        <v>318</v>
      </c>
      <c r="E20" s="62" t="s">
        <v>258</v>
      </c>
      <c r="F20" s="62" t="s">
        <v>277</v>
      </c>
      <c r="G20" s="62">
        <v>1</v>
      </c>
      <c r="H20" s="62">
        <v>1</v>
      </c>
      <c r="I20" s="62"/>
      <c r="J20" s="61">
        <v>1968</v>
      </c>
      <c r="K20" s="75" t="s">
        <v>319</v>
      </c>
    </row>
    <row r="21" spans="2:11" ht="26.25">
      <c r="B21" s="74" t="s">
        <v>320</v>
      </c>
      <c r="C21" s="62" t="s">
        <v>321</v>
      </c>
      <c r="D21" s="63" t="s">
        <v>322</v>
      </c>
      <c r="E21" s="62" t="s">
        <v>258</v>
      </c>
      <c r="F21" s="62" t="s">
        <v>323</v>
      </c>
      <c r="G21" s="62"/>
      <c r="H21" s="62">
        <v>2</v>
      </c>
      <c r="I21" s="62"/>
      <c r="J21" s="61">
        <v>1982</v>
      </c>
      <c r="K21" s="75" t="s">
        <v>319</v>
      </c>
    </row>
    <row r="22" spans="2:11" ht="26.25">
      <c r="B22" s="74" t="s">
        <v>324</v>
      </c>
      <c r="C22" s="62" t="s">
        <v>325</v>
      </c>
      <c r="D22" s="63" t="s">
        <v>326</v>
      </c>
      <c r="E22" s="62" t="s">
        <v>258</v>
      </c>
      <c r="F22" s="62" t="s">
        <v>327</v>
      </c>
      <c r="G22" s="62"/>
      <c r="H22" s="62">
        <v>1</v>
      </c>
      <c r="I22" s="62"/>
      <c r="J22" s="61">
        <v>1982</v>
      </c>
      <c r="K22" s="75" t="s">
        <v>328</v>
      </c>
    </row>
    <row r="23" spans="2:11" ht="26.25">
      <c r="B23" s="74" t="s">
        <v>329</v>
      </c>
      <c r="C23" s="62" t="s">
        <v>330</v>
      </c>
      <c r="D23" s="64" t="s">
        <v>331</v>
      </c>
      <c r="E23" s="62" t="s">
        <v>258</v>
      </c>
      <c r="F23" s="62" t="s">
        <v>332</v>
      </c>
      <c r="G23" s="62"/>
      <c r="H23" s="62">
        <v>3</v>
      </c>
      <c r="I23" s="62"/>
      <c r="J23" s="61">
        <v>1967</v>
      </c>
      <c r="K23" s="75" t="s">
        <v>333</v>
      </c>
    </row>
    <row r="24" spans="2:11" ht="26.25">
      <c r="B24" s="74" t="s">
        <v>334</v>
      </c>
      <c r="C24" s="62" t="s">
        <v>335</v>
      </c>
      <c r="D24" s="63" t="s">
        <v>336</v>
      </c>
      <c r="E24" s="62" t="s">
        <v>258</v>
      </c>
      <c r="F24" s="62" t="s">
        <v>314</v>
      </c>
      <c r="G24" s="62"/>
      <c r="H24" s="62">
        <v>1</v>
      </c>
      <c r="I24" s="62"/>
      <c r="J24" s="61">
        <v>1982</v>
      </c>
      <c r="K24" s="75" t="s">
        <v>328</v>
      </c>
    </row>
    <row r="25" spans="2:11" ht="26.25">
      <c r="B25" s="74" t="s">
        <v>337</v>
      </c>
      <c r="C25" s="62" t="s">
        <v>338</v>
      </c>
      <c r="D25" s="64" t="s">
        <v>339</v>
      </c>
      <c r="E25" s="62" t="s">
        <v>258</v>
      </c>
      <c r="F25" s="62" t="s">
        <v>340</v>
      </c>
      <c r="G25" s="62">
        <v>2</v>
      </c>
      <c r="H25" s="62"/>
      <c r="I25" s="62"/>
      <c r="J25" s="61">
        <v>1983</v>
      </c>
      <c r="K25" s="75" t="s">
        <v>341</v>
      </c>
    </row>
    <row r="26" spans="2:11">
      <c r="B26" s="74" t="s">
        <v>342</v>
      </c>
      <c r="C26" s="62" t="s">
        <v>343</v>
      </c>
      <c r="D26" s="63" t="s">
        <v>344</v>
      </c>
      <c r="E26" s="62" t="s">
        <v>258</v>
      </c>
      <c r="F26" s="62" t="s">
        <v>345</v>
      </c>
      <c r="G26" s="62">
        <v>1</v>
      </c>
      <c r="H26" s="62"/>
      <c r="I26" s="62"/>
      <c r="J26" s="61">
        <v>1980</v>
      </c>
      <c r="K26" s="75" t="s">
        <v>260</v>
      </c>
    </row>
    <row r="27" spans="2:11">
      <c r="B27" s="74" t="s">
        <v>346</v>
      </c>
      <c r="C27" s="62" t="s">
        <v>347</v>
      </c>
      <c r="D27" s="64" t="s">
        <v>348</v>
      </c>
      <c r="E27" s="62" t="s">
        <v>258</v>
      </c>
      <c r="F27" s="62" t="s">
        <v>349</v>
      </c>
      <c r="G27" s="62"/>
      <c r="H27" s="62">
        <v>2</v>
      </c>
      <c r="I27" s="62"/>
      <c r="J27" s="61">
        <v>1980</v>
      </c>
      <c r="K27" s="75" t="s">
        <v>260</v>
      </c>
    </row>
    <row r="28" spans="2:11">
      <c r="B28" s="74" t="s">
        <v>350</v>
      </c>
      <c r="C28" s="62" t="s">
        <v>351</v>
      </c>
      <c r="D28" s="63" t="s">
        <v>352</v>
      </c>
      <c r="E28" s="62" t="s">
        <v>258</v>
      </c>
      <c r="F28" s="62" t="s">
        <v>353</v>
      </c>
      <c r="G28" s="62"/>
      <c r="H28" s="62">
        <v>4</v>
      </c>
      <c r="I28" s="62"/>
      <c r="J28" s="61">
        <v>1983</v>
      </c>
      <c r="K28" s="75" t="s">
        <v>260</v>
      </c>
    </row>
    <row r="29" spans="2:11" ht="26.25">
      <c r="B29" s="74" t="s">
        <v>354</v>
      </c>
      <c r="C29" s="62" t="s">
        <v>355</v>
      </c>
      <c r="D29" s="63" t="s">
        <v>356</v>
      </c>
      <c r="E29" s="62" t="s">
        <v>258</v>
      </c>
      <c r="F29" s="62" t="s">
        <v>301</v>
      </c>
      <c r="G29" s="62"/>
      <c r="H29" s="62">
        <v>2</v>
      </c>
      <c r="I29" s="62"/>
      <c r="J29" s="61">
        <v>1980</v>
      </c>
      <c r="K29" s="75" t="s">
        <v>357</v>
      </c>
    </row>
    <row r="30" spans="2:11" ht="26.25">
      <c r="B30" s="74" t="s">
        <v>358</v>
      </c>
      <c r="C30" s="62" t="s">
        <v>359</v>
      </c>
      <c r="D30" s="63" t="s">
        <v>360</v>
      </c>
      <c r="E30" s="62" t="s">
        <v>258</v>
      </c>
      <c r="F30" s="62" t="s">
        <v>361</v>
      </c>
      <c r="G30" s="62"/>
      <c r="H30" s="62">
        <v>1</v>
      </c>
      <c r="I30" s="62"/>
      <c r="J30" s="61">
        <v>1967</v>
      </c>
      <c r="K30" s="75" t="s">
        <v>260</v>
      </c>
    </row>
    <row r="31" spans="2:11">
      <c r="B31" s="74" t="s">
        <v>362</v>
      </c>
      <c r="C31" s="62" t="s">
        <v>363</v>
      </c>
      <c r="D31" s="63" t="s">
        <v>364</v>
      </c>
      <c r="E31" s="62" t="s">
        <v>258</v>
      </c>
      <c r="F31" s="62" t="s">
        <v>365</v>
      </c>
      <c r="G31" s="62"/>
      <c r="H31" s="62">
        <v>1</v>
      </c>
      <c r="I31" s="62"/>
      <c r="J31" s="61">
        <v>1967</v>
      </c>
      <c r="K31" s="75" t="s">
        <v>260</v>
      </c>
    </row>
    <row r="32" spans="2:11">
      <c r="B32" s="74" t="s">
        <v>366</v>
      </c>
      <c r="C32" s="62" t="s">
        <v>367</v>
      </c>
      <c r="D32" s="62" t="s">
        <v>368</v>
      </c>
      <c r="E32" s="62" t="s">
        <v>258</v>
      </c>
      <c r="F32" s="62" t="s">
        <v>269</v>
      </c>
      <c r="G32" s="62"/>
      <c r="H32" s="62">
        <v>2</v>
      </c>
      <c r="I32" s="62"/>
      <c r="J32" s="61">
        <v>1982</v>
      </c>
      <c r="K32" s="75" t="s">
        <v>260</v>
      </c>
    </row>
    <row r="33" spans="2:11">
      <c r="B33" s="74" t="s">
        <v>369</v>
      </c>
      <c r="C33" s="62" t="s">
        <v>370</v>
      </c>
      <c r="D33" s="63" t="s">
        <v>371</v>
      </c>
      <c r="E33" s="62" t="s">
        <v>258</v>
      </c>
      <c r="F33" s="62" t="s">
        <v>264</v>
      </c>
      <c r="G33" s="62"/>
      <c r="H33" s="62">
        <v>1</v>
      </c>
      <c r="I33" s="62"/>
      <c r="J33" s="61">
        <v>1982</v>
      </c>
      <c r="K33" s="75" t="s">
        <v>260</v>
      </c>
    </row>
    <row r="34" spans="2:11">
      <c r="B34" s="74" t="s">
        <v>372</v>
      </c>
      <c r="C34" s="62" t="s">
        <v>373</v>
      </c>
      <c r="D34" s="63" t="s">
        <v>374</v>
      </c>
      <c r="E34" s="62" t="s">
        <v>258</v>
      </c>
      <c r="F34" s="62" t="s">
        <v>277</v>
      </c>
      <c r="G34" s="62"/>
      <c r="H34" s="62">
        <v>1</v>
      </c>
      <c r="I34" s="62"/>
      <c r="J34" s="61">
        <v>1970</v>
      </c>
      <c r="K34" s="75" t="s">
        <v>260</v>
      </c>
    </row>
    <row r="35" spans="2:11" ht="26.25">
      <c r="B35" s="74" t="s">
        <v>375</v>
      </c>
      <c r="C35" s="62" t="s">
        <v>376</v>
      </c>
      <c r="D35" s="63" t="s">
        <v>377</v>
      </c>
      <c r="E35" s="62" t="s">
        <v>258</v>
      </c>
      <c r="F35" s="62" t="s">
        <v>327</v>
      </c>
      <c r="G35" s="62">
        <v>1</v>
      </c>
      <c r="H35" s="62"/>
      <c r="I35" s="62"/>
      <c r="J35" s="61">
        <v>1985</v>
      </c>
      <c r="K35" s="75" t="s">
        <v>260</v>
      </c>
    </row>
    <row r="36" spans="2:11">
      <c r="B36" s="74" t="s">
        <v>378</v>
      </c>
      <c r="C36" s="62" t="s">
        <v>379</v>
      </c>
      <c r="D36" s="63" t="s">
        <v>380</v>
      </c>
      <c r="E36" s="62" t="s">
        <v>258</v>
      </c>
      <c r="F36" s="62" t="s">
        <v>381</v>
      </c>
      <c r="G36" s="62"/>
      <c r="H36" s="62">
        <v>3</v>
      </c>
      <c r="I36" s="62"/>
      <c r="J36" s="61">
        <v>1992</v>
      </c>
      <c r="K36" s="75" t="s">
        <v>260</v>
      </c>
    </row>
    <row r="37" spans="2:11">
      <c r="B37" s="74" t="s">
        <v>382</v>
      </c>
      <c r="C37" s="62" t="s">
        <v>383</v>
      </c>
      <c r="D37" s="63" t="s">
        <v>384</v>
      </c>
      <c r="E37" s="62" t="s">
        <v>258</v>
      </c>
      <c r="F37" s="62" t="s">
        <v>301</v>
      </c>
      <c r="G37" s="62">
        <v>1</v>
      </c>
      <c r="H37" s="62"/>
      <c r="I37" s="62"/>
      <c r="J37" s="61">
        <v>1982</v>
      </c>
      <c r="K37" s="75" t="s">
        <v>260</v>
      </c>
    </row>
    <row r="38" spans="2:11">
      <c r="B38" s="74" t="s">
        <v>385</v>
      </c>
      <c r="C38" s="62" t="s">
        <v>386</v>
      </c>
      <c r="D38" s="63" t="s">
        <v>387</v>
      </c>
      <c r="E38" s="62" t="s">
        <v>258</v>
      </c>
      <c r="F38" s="62" t="s">
        <v>277</v>
      </c>
      <c r="G38" s="62"/>
      <c r="H38" s="62">
        <v>1</v>
      </c>
      <c r="I38" s="62"/>
      <c r="J38" s="61">
        <v>1967</v>
      </c>
      <c r="K38" s="75" t="s">
        <v>260</v>
      </c>
    </row>
    <row r="39" spans="2:11" ht="26.25">
      <c r="B39" s="74" t="s">
        <v>388</v>
      </c>
      <c r="C39" s="62" t="s">
        <v>389</v>
      </c>
      <c r="D39" s="63" t="s">
        <v>390</v>
      </c>
      <c r="E39" s="62" t="s">
        <v>258</v>
      </c>
      <c r="F39" s="62" t="s">
        <v>391</v>
      </c>
      <c r="G39" s="62"/>
      <c r="H39" s="62">
        <v>2</v>
      </c>
      <c r="I39" s="62"/>
      <c r="J39" s="61">
        <v>1984</v>
      </c>
      <c r="K39" s="75" t="s">
        <v>260</v>
      </c>
    </row>
    <row r="40" spans="2:11" ht="26.25">
      <c r="B40" s="74" t="s">
        <v>392</v>
      </c>
      <c r="C40" s="62" t="s">
        <v>393</v>
      </c>
      <c r="D40" s="63" t="s">
        <v>394</v>
      </c>
      <c r="E40" s="62" t="s">
        <v>258</v>
      </c>
      <c r="F40" s="62" t="s">
        <v>395</v>
      </c>
      <c r="G40" s="62"/>
      <c r="H40" s="62">
        <v>2</v>
      </c>
      <c r="I40" s="62"/>
      <c r="J40" s="61">
        <v>1987</v>
      </c>
      <c r="K40" s="75" t="s">
        <v>260</v>
      </c>
    </row>
    <row r="41" spans="2:11">
      <c r="B41" s="74" t="s">
        <v>396</v>
      </c>
      <c r="C41" s="62" t="s">
        <v>397</v>
      </c>
      <c r="D41" s="63" t="s">
        <v>398</v>
      </c>
      <c r="E41" s="62" t="s">
        <v>258</v>
      </c>
      <c r="F41" s="62" t="s">
        <v>399</v>
      </c>
      <c r="G41" s="62"/>
      <c r="H41" s="62">
        <v>3</v>
      </c>
      <c r="I41" s="62"/>
      <c r="J41" s="61">
        <v>1987</v>
      </c>
      <c r="K41" s="75" t="s">
        <v>260</v>
      </c>
    </row>
    <row r="42" spans="2:11" ht="26.25">
      <c r="B42" s="74" t="s">
        <v>400</v>
      </c>
      <c r="C42" s="62" t="s">
        <v>401</v>
      </c>
      <c r="D42" s="63" t="s">
        <v>402</v>
      </c>
      <c r="E42" s="62" t="s">
        <v>258</v>
      </c>
      <c r="F42" s="62" t="s">
        <v>403</v>
      </c>
      <c r="G42" s="62"/>
      <c r="H42" s="62">
        <v>2</v>
      </c>
      <c r="I42" s="62"/>
      <c r="J42" s="61">
        <v>1984</v>
      </c>
      <c r="K42" s="75" t="s">
        <v>260</v>
      </c>
    </row>
    <row r="43" spans="2:11">
      <c r="B43" s="74" t="s">
        <v>404</v>
      </c>
      <c r="C43" s="62" t="s">
        <v>405</v>
      </c>
      <c r="D43" s="63" t="s">
        <v>406</v>
      </c>
      <c r="E43" s="62" t="s">
        <v>258</v>
      </c>
      <c r="F43" s="62" t="s">
        <v>407</v>
      </c>
      <c r="G43" s="62"/>
      <c r="H43" s="62">
        <v>2</v>
      </c>
      <c r="I43" s="62"/>
      <c r="J43" s="61">
        <v>1984</v>
      </c>
      <c r="K43" s="75" t="s">
        <v>260</v>
      </c>
    </row>
    <row r="44" spans="2:11">
      <c r="B44" s="74" t="s">
        <v>408</v>
      </c>
      <c r="C44" s="62" t="s">
        <v>409</v>
      </c>
      <c r="D44" s="63" t="s">
        <v>410</v>
      </c>
      <c r="E44" s="62" t="s">
        <v>258</v>
      </c>
      <c r="F44" s="62" t="s">
        <v>411</v>
      </c>
      <c r="G44" s="62"/>
      <c r="H44" s="62">
        <v>3</v>
      </c>
      <c r="I44" s="62"/>
      <c r="J44" s="61">
        <v>1984</v>
      </c>
      <c r="K44" s="75" t="s">
        <v>260</v>
      </c>
    </row>
    <row r="45" spans="2:11" ht="26.25">
      <c r="B45" s="74" t="s">
        <v>412</v>
      </c>
      <c r="C45" s="62" t="s">
        <v>413</v>
      </c>
      <c r="D45" s="63" t="s">
        <v>414</v>
      </c>
      <c r="E45" s="62" t="s">
        <v>258</v>
      </c>
      <c r="F45" s="62" t="s">
        <v>415</v>
      </c>
      <c r="G45" s="62"/>
      <c r="H45" s="62">
        <v>3</v>
      </c>
      <c r="I45" s="62"/>
      <c r="J45" s="61">
        <v>1991</v>
      </c>
      <c r="K45" s="75" t="s">
        <v>260</v>
      </c>
    </row>
    <row r="46" spans="2:11">
      <c r="B46" s="74" t="s">
        <v>416</v>
      </c>
      <c r="C46" s="62" t="s">
        <v>417</v>
      </c>
      <c r="D46" s="63" t="s">
        <v>418</v>
      </c>
      <c r="E46" s="62" t="s">
        <v>258</v>
      </c>
      <c r="F46" s="62" t="s">
        <v>419</v>
      </c>
      <c r="G46" s="62"/>
      <c r="H46" s="62">
        <v>3</v>
      </c>
      <c r="I46" s="62"/>
      <c r="J46" s="61">
        <v>1991</v>
      </c>
      <c r="K46" s="75" t="s">
        <v>260</v>
      </c>
    </row>
    <row r="47" spans="2:11">
      <c r="B47" s="74" t="s">
        <v>420</v>
      </c>
      <c r="C47" s="62" t="s">
        <v>421</v>
      </c>
      <c r="D47" s="63" t="s">
        <v>422</v>
      </c>
      <c r="E47" s="62" t="s">
        <v>258</v>
      </c>
      <c r="F47" s="62" t="s">
        <v>269</v>
      </c>
      <c r="G47" s="62"/>
      <c r="H47" s="62">
        <v>3</v>
      </c>
      <c r="I47" s="62"/>
      <c r="J47" s="61">
        <v>1987</v>
      </c>
      <c r="K47" s="75" t="s">
        <v>260</v>
      </c>
    </row>
    <row r="48" spans="2:11">
      <c r="B48" s="74" t="s">
        <v>423</v>
      </c>
      <c r="C48" s="62" t="s">
        <v>424</v>
      </c>
      <c r="D48" s="63" t="s">
        <v>425</v>
      </c>
      <c r="E48" s="62" t="s">
        <v>258</v>
      </c>
      <c r="F48" s="62" t="s">
        <v>426</v>
      </c>
      <c r="G48" s="62"/>
      <c r="H48" s="62">
        <v>3</v>
      </c>
      <c r="I48" s="62"/>
      <c r="J48" s="61">
        <v>1987</v>
      </c>
      <c r="K48" s="75" t="s">
        <v>260</v>
      </c>
    </row>
    <row r="49" spans="2:11">
      <c r="B49" s="74" t="s">
        <v>427</v>
      </c>
      <c r="C49" s="62" t="s">
        <v>428</v>
      </c>
      <c r="D49" s="63" t="s">
        <v>429</v>
      </c>
      <c r="E49" s="62" t="s">
        <v>258</v>
      </c>
      <c r="F49" s="62" t="s">
        <v>430</v>
      </c>
      <c r="G49" s="62"/>
      <c r="H49" s="62">
        <v>3</v>
      </c>
      <c r="I49" s="62"/>
      <c r="J49" s="61">
        <v>1991</v>
      </c>
      <c r="K49" s="75" t="s">
        <v>260</v>
      </c>
    </row>
    <row r="50" spans="2:11">
      <c r="B50" s="74" t="s">
        <v>431</v>
      </c>
      <c r="C50" s="62" t="s">
        <v>432</v>
      </c>
      <c r="D50" s="63" t="s">
        <v>433</v>
      </c>
      <c r="E50" s="62" t="s">
        <v>258</v>
      </c>
      <c r="F50" s="62" t="s">
        <v>434</v>
      </c>
      <c r="G50" s="62">
        <v>2</v>
      </c>
      <c r="H50" s="62"/>
      <c r="I50" s="62"/>
      <c r="J50" s="61">
        <v>1982</v>
      </c>
      <c r="K50" s="75" t="s">
        <v>260</v>
      </c>
    </row>
    <row r="51" spans="2:11">
      <c r="B51" s="74" t="s">
        <v>435</v>
      </c>
      <c r="C51" s="62" t="s">
        <v>436</v>
      </c>
      <c r="D51" s="63" t="s">
        <v>437</v>
      </c>
      <c r="E51" s="62" t="s">
        <v>258</v>
      </c>
      <c r="F51" s="62" t="s">
        <v>438</v>
      </c>
      <c r="G51" s="62"/>
      <c r="H51" s="62">
        <v>3</v>
      </c>
      <c r="I51" s="62"/>
      <c r="J51" s="61">
        <v>1967</v>
      </c>
      <c r="K51" s="75" t="s">
        <v>260</v>
      </c>
    </row>
    <row r="52" spans="2:11">
      <c r="B52" s="74" t="s">
        <v>439</v>
      </c>
      <c r="C52" s="62" t="s">
        <v>440</v>
      </c>
      <c r="D52" s="63" t="s">
        <v>441</v>
      </c>
      <c r="E52" s="62" t="s">
        <v>258</v>
      </c>
      <c r="F52" s="62" t="s">
        <v>264</v>
      </c>
      <c r="G52" s="62">
        <v>1</v>
      </c>
      <c r="H52" s="62"/>
      <c r="I52" s="62"/>
      <c r="J52" s="61">
        <v>1967</v>
      </c>
      <c r="K52" s="75" t="s">
        <v>260</v>
      </c>
    </row>
    <row r="53" spans="2:11" ht="26.25">
      <c r="B53" s="74" t="s">
        <v>442</v>
      </c>
      <c r="C53" s="62" t="s">
        <v>443</v>
      </c>
      <c r="D53" s="63" t="s">
        <v>444</v>
      </c>
      <c r="E53" s="62" t="s">
        <v>258</v>
      </c>
      <c r="F53" s="62" t="s">
        <v>445</v>
      </c>
      <c r="G53" s="62"/>
      <c r="H53" s="62"/>
      <c r="I53" s="62">
        <v>2</v>
      </c>
      <c r="J53" s="61">
        <v>1976</v>
      </c>
      <c r="K53" s="75" t="s">
        <v>446</v>
      </c>
    </row>
    <row r="54" spans="2:11" ht="26.25">
      <c r="B54" s="74" t="s">
        <v>447</v>
      </c>
      <c r="C54" s="62" t="s">
        <v>448</v>
      </c>
      <c r="D54" s="63" t="s">
        <v>449</v>
      </c>
      <c r="E54" s="62" t="s">
        <v>258</v>
      </c>
      <c r="F54" s="62" t="s">
        <v>450</v>
      </c>
      <c r="G54" s="62"/>
      <c r="H54" s="62">
        <v>1</v>
      </c>
      <c r="I54" s="62"/>
      <c r="J54" s="61">
        <v>1968</v>
      </c>
      <c r="K54" s="75" t="s">
        <v>260</v>
      </c>
    </row>
    <row r="55" spans="2:11" ht="26.25">
      <c r="B55" s="74" t="s">
        <v>451</v>
      </c>
      <c r="C55" s="62" t="s">
        <v>452</v>
      </c>
      <c r="D55" s="63" t="s">
        <v>453</v>
      </c>
      <c r="E55" s="62" t="s">
        <v>454</v>
      </c>
      <c r="F55" s="62"/>
      <c r="G55" s="62">
        <v>1</v>
      </c>
      <c r="H55" s="62">
        <v>1</v>
      </c>
      <c r="I55" s="62"/>
      <c r="J55" s="61">
        <v>1975</v>
      </c>
      <c r="K55" s="75" t="s">
        <v>455</v>
      </c>
    </row>
    <row r="56" spans="2:11">
      <c r="B56" s="74" t="s">
        <v>456</v>
      </c>
      <c r="C56" s="62" t="s">
        <v>457</v>
      </c>
      <c r="D56" s="63" t="s">
        <v>263</v>
      </c>
      <c r="E56" s="62" t="s">
        <v>258</v>
      </c>
      <c r="F56" s="62" t="s">
        <v>458</v>
      </c>
      <c r="G56" s="62">
        <v>1</v>
      </c>
      <c r="H56" s="62"/>
      <c r="I56" s="62"/>
      <c r="J56" s="61">
        <v>1967</v>
      </c>
      <c r="K56" s="75" t="s">
        <v>260</v>
      </c>
    </row>
    <row r="57" spans="2:11" ht="27" thickBot="1">
      <c r="B57" s="78" t="s">
        <v>459</v>
      </c>
      <c r="C57" s="79" t="s">
        <v>460</v>
      </c>
      <c r="D57" s="80" t="s">
        <v>461</v>
      </c>
      <c r="E57" s="79" t="s">
        <v>258</v>
      </c>
      <c r="F57" s="79" t="s">
        <v>462</v>
      </c>
      <c r="G57" s="79">
        <v>1</v>
      </c>
      <c r="H57" s="79"/>
      <c r="I57" s="79"/>
      <c r="J57" s="76">
        <v>2008</v>
      </c>
      <c r="K57" s="77" t="s">
        <v>260</v>
      </c>
    </row>
    <row r="58" spans="2:11" ht="15.75">
      <c r="B58" s="235" t="s">
        <v>463</v>
      </c>
      <c r="C58" s="236"/>
      <c r="D58" s="236"/>
      <c r="E58" s="236"/>
      <c r="F58" s="236"/>
      <c r="G58" s="81">
        <v>17</v>
      </c>
      <c r="H58" s="81">
        <v>71</v>
      </c>
      <c r="I58" s="82">
        <v>17</v>
      </c>
      <c r="J58" s="66"/>
      <c r="K58" s="65"/>
    </row>
    <row r="59" spans="2:11" ht="15.75" thickBot="1">
      <c r="B59" s="237" t="s">
        <v>464</v>
      </c>
      <c r="C59" s="238"/>
      <c r="D59" s="238"/>
      <c r="E59" s="238"/>
      <c r="F59" s="238"/>
      <c r="G59" s="229">
        <v>105</v>
      </c>
      <c r="H59" s="229"/>
      <c r="I59" s="230"/>
      <c r="J59" s="60"/>
      <c r="K59" s="60"/>
    </row>
    <row r="61" spans="2:11">
      <c r="B61" s="168" t="s">
        <v>550</v>
      </c>
      <c r="C61" s="168"/>
      <c r="D61" s="168"/>
      <c r="E61" s="168"/>
      <c r="F61" s="168"/>
      <c r="G61" s="168"/>
    </row>
  </sheetData>
  <mergeCells count="13">
    <mergeCell ref="B61:G61"/>
    <mergeCell ref="J3:J5"/>
    <mergeCell ref="G3:I3"/>
    <mergeCell ref="F3:F4"/>
    <mergeCell ref="K3:K5"/>
    <mergeCell ref="B2:K2"/>
    <mergeCell ref="G59:I59"/>
    <mergeCell ref="B3:B5"/>
    <mergeCell ref="C3:C5"/>
    <mergeCell ref="D3:D5"/>
    <mergeCell ref="E3:E5"/>
    <mergeCell ref="B58:F58"/>
    <mergeCell ref="B59:F59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3"/>
  <sheetViews>
    <sheetView workbookViewId="0">
      <selection activeCell="K10" sqref="K10"/>
    </sheetView>
  </sheetViews>
  <sheetFormatPr defaultRowHeight="15"/>
  <cols>
    <col min="3" max="3" width="18" customWidth="1"/>
  </cols>
  <sheetData>
    <row r="1" spans="2:8" ht="15.75" thickBot="1"/>
    <row r="2" spans="2:8">
      <c r="B2" s="243" t="s">
        <v>519</v>
      </c>
      <c r="C2" s="244"/>
      <c r="D2" s="244"/>
      <c r="E2" s="244"/>
      <c r="F2" s="244"/>
      <c r="G2" s="244"/>
      <c r="H2" s="245"/>
    </row>
    <row r="3" spans="2:8">
      <c r="B3" s="246"/>
      <c r="C3" s="247"/>
      <c r="D3" s="247"/>
      <c r="E3" s="247"/>
      <c r="F3" s="247"/>
      <c r="G3" s="247"/>
      <c r="H3" s="248"/>
    </row>
    <row r="4" spans="2:8">
      <c r="B4" s="249" t="s">
        <v>466</v>
      </c>
      <c r="C4" s="250" t="s">
        <v>245</v>
      </c>
      <c r="D4" s="250" t="s">
        <v>467</v>
      </c>
      <c r="E4" s="250" t="s">
        <v>468</v>
      </c>
      <c r="F4" s="250"/>
      <c r="G4" s="250" t="s">
        <v>177</v>
      </c>
      <c r="H4" s="251" t="s">
        <v>469</v>
      </c>
    </row>
    <row r="5" spans="2:8" ht="25.5">
      <c r="B5" s="249"/>
      <c r="C5" s="250"/>
      <c r="D5" s="250"/>
      <c r="E5" s="94" t="s">
        <v>470</v>
      </c>
      <c r="F5" s="94" t="s">
        <v>471</v>
      </c>
      <c r="G5" s="250"/>
      <c r="H5" s="252"/>
    </row>
    <row r="6" spans="2:8">
      <c r="B6" s="86" t="s">
        <v>255</v>
      </c>
      <c r="C6" s="83" t="s">
        <v>472</v>
      </c>
      <c r="D6" s="56" t="s">
        <v>473</v>
      </c>
      <c r="E6" s="56">
        <v>1</v>
      </c>
      <c r="F6" s="56"/>
      <c r="G6" s="57">
        <v>1982</v>
      </c>
      <c r="H6" s="87">
        <v>2002</v>
      </c>
    </row>
    <row r="7" spans="2:8">
      <c r="B7" s="86" t="s">
        <v>261</v>
      </c>
      <c r="C7" s="83" t="s">
        <v>474</v>
      </c>
      <c r="D7" s="56" t="s">
        <v>473</v>
      </c>
      <c r="E7" s="56">
        <v>1</v>
      </c>
      <c r="F7" s="56"/>
      <c r="G7" s="57">
        <v>1987</v>
      </c>
      <c r="H7" s="87"/>
    </row>
    <row r="8" spans="2:8">
      <c r="B8" s="86" t="s">
        <v>266</v>
      </c>
      <c r="C8" s="83" t="s">
        <v>475</v>
      </c>
      <c r="D8" s="56" t="s">
        <v>473</v>
      </c>
      <c r="E8" s="56">
        <v>1</v>
      </c>
      <c r="F8" s="56"/>
      <c r="G8" s="57">
        <v>1987</v>
      </c>
      <c r="H8" s="87"/>
    </row>
    <row r="9" spans="2:8">
      <c r="B9" s="86" t="s">
        <v>270</v>
      </c>
      <c r="C9" s="83" t="s">
        <v>476</v>
      </c>
      <c r="D9" s="56" t="s">
        <v>473</v>
      </c>
      <c r="E9" s="56">
        <v>1</v>
      </c>
      <c r="F9" s="56"/>
      <c r="G9" s="57">
        <v>1987</v>
      </c>
      <c r="H9" s="87"/>
    </row>
    <row r="10" spans="2:8">
      <c r="B10" s="86" t="s">
        <v>274</v>
      </c>
      <c r="C10" s="83" t="s">
        <v>477</v>
      </c>
      <c r="D10" s="56" t="s">
        <v>478</v>
      </c>
      <c r="E10" s="56">
        <v>1</v>
      </c>
      <c r="F10" s="56"/>
      <c r="G10" s="57">
        <v>1967</v>
      </c>
      <c r="H10" s="87"/>
    </row>
    <row r="11" spans="2:8">
      <c r="B11" s="86" t="s">
        <v>279</v>
      </c>
      <c r="C11" s="83" t="s">
        <v>479</v>
      </c>
      <c r="D11" s="56" t="s">
        <v>473</v>
      </c>
      <c r="E11" s="56">
        <v>1</v>
      </c>
      <c r="F11" s="56"/>
      <c r="G11" s="57">
        <v>1986</v>
      </c>
      <c r="H11" s="87"/>
    </row>
    <row r="12" spans="2:8">
      <c r="B12" s="86" t="s">
        <v>283</v>
      </c>
      <c r="C12" s="83" t="s">
        <v>480</v>
      </c>
      <c r="D12" s="56" t="s">
        <v>478</v>
      </c>
      <c r="E12" s="56">
        <v>1</v>
      </c>
      <c r="F12" s="56"/>
      <c r="G12" s="57">
        <v>1967</v>
      </c>
      <c r="H12" s="87"/>
    </row>
    <row r="13" spans="2:8">
      <c r="B13" s="86" t="s">
        <v>287</v>
      </c>
      <c r="C13" s="83" t="s">
        <v>481</v>
      </c>
      <c r="D13" s="56" t="s">
        <v>478</v>
      </c>
      <c r="E13" s="56">
        <v>1</v>
      </c>
      <c r="F13" s="56"/>
      <c r="G13" s="57">
        <v>1967</v>
      </c>
      <c r="H13" s="87"/>
    </row>
    <row r="14" spans="2:8">
      <c r="B14" s="86" t="s">
        <v>291</v>
      </c>
      <c r="C14" s="83" t="s">
        <v>482</v>
      </c>
      <c r="D14" s="56" t="s">
        <v>473</v>
      </c>
      <c r="E14" s="56">
        <v>1</v>
      </c>
      <c r="F14" s="56"/>
      <c r="G14" s="57">
        <v>1970</v>
      </c>
      <c r="H14" s="87">
        <v>2004</v>
      </c>
    </row>
    <row r="15" spans="2:8">
      <c r="B15" s="86" t="s">
        <v>294</v>
      </c>
      <c r="C15" s="83" t="s">
        <v>483</v>
      </c>
      <c r="D15" s="56" t="s">
        <v>478</v>
      </c>
      <c r="E15" s="56">
        <v>1</v>
      </c>
      <c r="F15" s="56"/>
      <c r="G15" s="57">
        <v>1970</v>
      </c>
      <c r="H15" s="87"/>
    </row>
    <row r="16" spans="2:8">
      <c r="B16" s="86" t="s">
        <v>298</v>
      </c>
      <c r="C16" s="83" t="s">
        <v>484</v>
      </c>
      <c r="D16" s="56" t="s">
        <v>473</v>
      </c>
      <c r="E16" s="56"/>
      <c r="F16" s="56">
        <v>1</v>
      </c>
      <c r="G16" s="57">
        <v>1970</v>
      </c>
      <c r="H16" s="87">
        <v>2002</v>
      </c>
    </row>
    <row r="17" spans="2:8">
      <c r="B17" s="86" t="s">
        <v>303</v>
      </c>
      <c r="C17" s="83" t="s">
        <v>485</v>
      </c>
      <c r="D17" s="56" t="s">
        <v>473</v>
      </c>
      <c r="E17" s="56"/>
      <c r="F17" s="56">
        <v>1</v>
      </c>
      <c r="G17" s="57">
        <v>1984</v>
      </c>
      <c r="H17" s="87"/>
    </row>
    <row r="18" spans="2:8">
      <c r="B18" s="86" t="s">
        <v>307</v>
      </c>
      <c r="C18" s="83" t="s">
        <v>486</v>
      </c>
      <c r="D18" s="56" t="s">
        <v>473</v>
      </c>
      <c r="E18" s="56"/>
      <c r="F18" s="56">
        <v>1</v>
      </c>
      <c r="G18" s="57">
        <v>1984</v>
      </c>
      <c r="H18" s="87"/>
    </row>
    <row r="19" spans="2:8">
      <c r="B19" s="86" t="s">
        <v>311</v>
      </c>
      <c r="C19" s="83" t="s">
        <v>487</v>
      </c>
      <c r="D19" s="56" t="s">
        <v>473</v>
      </c>
      <c r="E19" s="56"/>
      <c r="F19" s="56">
        <v>1</v>
      </c>
      <c r="G19" s="57">
        <v>1984</v>
      </c>
      <c r="H19" s="87"/>
    </row>
    <row r="20" spans="2:8">
      <c r="B20" s="86" t="s">
        <v>316</v>
      </c>
      <c r="C20" s="83" t="s">
        <v>488</v>
      </c>
      <c r="D20" s="56" t="s">
        <v>473</v>
      </c>
      <c r="E20" s="56"/>
      <c r="F20" s="56">
        <v>1</v>
      </c>
      <c r="G20" s="57">
        <v>1984</v>
      </c>
      <c r="H20" s="87"/>
    </row>
    <row r="21" spans="2:8" ht="26.25">
      <c r="B21" s="86" t="s">
        <v>320</v>
      </c>
      <c r="C21" s="83" t="s">
        <v>489</v>
      </c>
      <c r="D21" s="56" t="s">
        <v>473</v>
      </c>
      <c r="E21" s="56"/>
      <c r="F21" s="56">
        <v>1</v>
      </c>
      <c r="G21" s="57">
        <v>1984</v>
      </c>
      <c r="H21" s="87"/>
    </row>
    <row r="22" spans="2:8">
      <c r="B22" s="86" t="s">
        <v>324</v>
      </c>
      <c r="C22" s="83" t="s">
        <v>490</v>
      </c>
      <c r="D22" s="56" t="s">
        <v>473</v>
      </c>
      <c r="E22" s="56">
        <v>1</v>
      </c>
      <c r="F22" s="56"/>
      <c r="G22" s="57">
        <v>1982</v>
      </c>
      <c r="H22" s="87"/>
    </row>
    <row r="23" spans="2:8">
      <c r="B23" s="86" t="s">
        <v>329</v>
      </c>
      <c r="C23" s="83" t="s">
        <v>491</v>
      </c>
      <c r="D23" s="56" t="s">
        <v>478</v>
      </c>
      <c r="E23" s="56">
        <v>1</v>
      </c>
      <c r="F23" s="56"/>
      <c r="G23" s="57">
        <v>1967</v>
      </c>
      <c r="H23" s="87"/>
    </row>
    <row r="24" spans="2:8">
      <c r="B24" s="86" t="s">
        <v>334</v>
      </c>
      <c r="C24" s="83" t="s">
        <v>492</v>
      </c>
      <c r="D24" s="56" t="s">
        <v>473</v>
      </c>
      <c r="E24" s="56"/>
      <c r="F24" s="56">
        <v>1</v>
      </c>
      <c r="G24" s="57">
        <v>1975</v>
      </c>
      <c r="H24" s="87"/>
    </row>
    <row r="25" spans="2:8">
      <c r="B25" s="86" t="s">
        <v>337</v>
      </c>
      <c r="C25" s="83" t="s">
        <v>493</v>
      </c>
      <c r="D25" s="56" t="s">
        <v>478</v>
      </c>
      <c r="E25" s="56">
        <v>1</v>
      </c>
      <c r="F25" s="56"/>
      <c r="G25" s="57">
        <v>1967</v>
      </c>
      <c r="H25" s="87"/>
    </row>
    <row r="26" spans="2:8">
      <c r="B26" s="86" t="s">
        <v>342</v>
      </c>
      <c r="C26" s="83" t="s">
        <v>494</v>
      </c>
      <c r="D26" s="56" t="s">
        <v>473</v>
      </c>
      <c r="E26" s="56">
        <v>1</v>
      </c>
      <c r="F26" s="56"/>
      <c r="G26" s="57">
        <v>1968</v>
      </c>
      <c r="H26" s="87">
        <v>2001</v>
      </c>
    </row>
    <row r="27" spans="2:8">
      <c r="B27" s="86" t="s">
        <v>346</v>
      </c>
      <c r="C27" s="83" t="s">
        <v>495</v>
      </c>
      <c r="D27" s="56" t="s">
        <v>473</v>
      </c>
      <c r="E27" s="56">
        <v>1</v>
      </c>
      <c r="F27" s="56"/>
      <c r="G27" s="57">
        <v>1968</v>
      </c>
      <c r="H27" s="87">
        <v>1990</v>
      </c>
    </row>
    <row r="28" spans="2:8">
      <c r="B28" s="86" t="s">
        <v>350</v>
      </c>
      <c r="C28" s="83" t="s">
        <v>496</v>
      </c>
      <c r="D28" s="56" t="s">
        <v>478</v>
      </c>
      <c r="E28" s="56">
        <v>1</v>
      </c>
      <c r="F28" s="56"/>
      <c r="G28" s="57">
        <v>1968</v>
      </c>
      <c r="H28" s="87"/>
    </row>
    <row r="29" spans="2:8">
      <c r="B29" s="86" t="s">
        <v>354</v>
      </c>
      <c r="C29" s="83" t="s">
        <v>497</v>
      </c>
      <c r="D29" s="56" t="s">
        <v>478</v>
      </c>
      <c r="E29" s="56">
        <v>1</v>
      </c>
      <c r="F29" s="56"/>
      <c r="G29" s="57">
        <v>1968</v>
      </c>
      <c r="H29" s="87"/>
    </row>
    <row r="30" spans="2:8">
      <c r="B30" s="86" t="s">
        <v>358</v>
      </c>
      <c r="C30" s="83" t="s">
        <v>498</v>
      </c>
      <c r="D30" s="56" t="s">
        <v>478</v>
      </c>
      <c r="E30" s="56">
        <v>1</v>
      </c>
      <c r="F30" s="56"/>
      <c r="G30" s="57">
        <v>1968</v>
      </c>
      <c r="H30" s="87"/>
    </row>
    <row r="31" spans="2:8">
      <c r="B31" s="86" t="s">
        <v>362</v>
      </c>
      <c r="C31" s="83" t="s">
        <v>499</v>
      </c>
      <c r="D31" s="56" t="s">
        <v>478</v>
      </c>
      <c r="E31" s="56">
        <v>1</v>
      </c>
      <c r="F31" s="56"/>
      <c r="G31" s="57">
        <v>1968</v>
      </c>
      <c r="H31" s="87"/>
    </row>
    <row r="32" spans="2:8">
      <c r="B32" s="86" t="s">
        <v>366</v>
      </c>
      <c r="C32" s="83" t="s">
        <v>500</v>
      </c>
      <c r="D32" s="56" t="s">
        <v>473</v>
      </c>
      <c r="E32" s="56">
        <v>1</v>
      </c>
      <c r="F32" s="56"/>
      <c r="G32" s="57">
        <v>1987</v>
      </c>
      <c r="H32" s="87"/>
    </row>
    <row r="33" spans="2:8">
      <c r="B33" s="86" t="s">
        <v>369</v>
      </c>
      <c r="C33" s="83" t="s">
        <v>501</v>
      </c>
      <c r="D33" s="56" t="s">
        <v>473</v>
      </c>
      <c r="E33" s="56">
        <v>1</v>
      </c>
      <c r="F33" s="56"/>
      <c r="G33" s="57">
        <v>1991</v>
      </c>
      <c r="H33" s="87"/>
    </row>
    <row r="34" spans="2:8">
      <c r="B34" s="86" t="s">
        <v>372</v>
      </c>
      <c r="C34" s="83" t="s">
        <v>502</v>
      </c>
      <c r="D34" s="56" t="s">
        <v>473</v>
      </c>
      <c r="E34" s="56">
        <v>1</v>
      </c>
      <c r="F34" s="56"/>
      <c r="G34" s="57">
        <v>1987</v>
      </c>
      <c r="H34" s="87"/>
    </row>
    <row r="35" spans="2:8">
      <c r="B35" s="86" t="s">
        <v>375</v>
      </c>
      <c r="C35" s="83" t="s">
        <v>503</v>
      </c>
      <c r="D35" s="56" t="s">
        <v>473</v>
      </c>
      <c r="E35" s="56">
        <v>1</v>
      </c>
      <c r="F35" s="56"/>
      <c r="G35" s="57">
        <v>1987</v>
      </c>
      <c r="H35" s="87"/>
    </row>
    <row r="36" spans="2:8">
      <c r="B36" s="86" t="s">
        <v>378</v>
      </c>
      <c r="C36" s="83" t="s">
        <v>504</v>
      </c>
      <c r="D36" s="56" t="s">
        <v>473</v>
      </c>
      <c r="E36" s="56">
        <v>1</v>
      </c>
      <c r="F36" s="56"/>
      <c r="G36" s="57">
        <v>1992</v>
      </c>
      <c r="H36" s="87"/>
    </row>
    <row r="37" spans="2:8" ht="26.25">
      <c r="B37" s="86" t="s">
        <v>382</v>
      </c>
      <c r="C37" s="83" t="s">
        <v>505</v>
      </c>
      <c r="D37" s="56" t="s">
        <v>473</v>
      </c>
      <c r="E37" s="56">
        <v>1</v>
      </c>
      <c r="F37" s="56"/>
      <c r="G37" s="57">
        <v>1992</v>
      </c>
      <c r="H37" s="87"/>
    </row>
    <row r="38" spans="2:8">
      <c r="B38" s="86" t="s">
        <v>385</v>
      </c>
      <c r="C38" s="83" t="s">
        <v>506</v>
      </c>
      <c r="D38" s="56" t="s">
        <v>473</v>
      </c>
      <c r="E38" s="56"/>
      <c r="F38" s="56">
        <v>1</v>
      </c>
      <c r="G38" s="57">
        <v>1983</v>
      </c>
      <c r="H38" s="87"/>
    </row>
    <row r="39" spans="2:8">
      <c r="B39" s="86" t="s">
        <v>388</v>
      </c>
      <c r="C39" s="83" t="s">
        <v>507</v>
      </c>
      <c r="D39" s="56" t="s">
        <v>473</v>
      </c>
      <c r="E39" s="56"/>
      <c r="F39" s="56">
        <v>1</v>
      </c>
      <c r="G39" s="57">
        <v>1986</v>
      </c>
      <c r="H39" s="87"/>
    </row>
    <row r="40" spans="2:8" ht="26.25">
      <c r="B40" s="86" t="s">
        <v>392</v>
      </c>
      <c r="C40" s="84" t="s">
        <v>508</v>
      </c>
      <c r="D40" s="85" t="s">
        <v>473</v>
      </c>
      <c r="E40" s="56">
        <v>1</v>
      </c>
      <c r="F40" s="56"/>
      <c r="G40" s="57">
        <v>1985</v>
      </c>
      <c r="H40" s="87">
        <v>2005</v>
      </c>
    </row>
    <row r="41" spans="2:8" ht="26.25">
      <c r="B41" s="86" t="s">
        <v>396</v>
      </c>
      <c r="C41" s="83" t="s">
        <v>509</v>
      </c>
      <c r="D41" s="56" t="s">
        <v>473</v>
      </c>
      <c r="E41" s="56">
        <v>1</v>
      </c>
      <c r="F41" s="56"/>
      <c r="G41" s="57">
        <v>1998</v>
      </c>
      <c r="H41" s="87"/>
    </row>
    <row r="42" spans="2:8">
      <c r="B42" s="86" t="s">
        <v>400</v>
      </c>
      <c r="C42" s="83" t="s">
        <v>510</v>
      </c>
      <c r="D42" s="56" t="s">
        <v>473</v>
      </c>
      <c r="E42" s="56">
        <v>1</v>
      </c>
      <c r="F42" s="56"/>
      <c r="G42" s="57">
        <v>1998</v>
      </c>
      <c r="H42" s="87"/>
    </row>
    <row r="43" spans="2:8" ht="26.25">
      <c r="B43" s="86" t="s">
        <v>404</v>
      </c>
      <c r="C43" s="83" t="s">
        <v>511</v>
      </c>
      <c r="D43" s="56" t="s">
        <v>473</v>
      </c>
      <c r="E43" s="56">
        <v>1</v>
      </c>
      <c r="F43" s="56"/>
      <c r="G43" s="57">
        <v>1987</v>
      </c>
      <c r="H43" s="87"/>
    </row>
    <row r="44" spans="2:8">
      <c r="B44" s="86" t="s">
        <v>408</v>
      </c>
      <c r="C44" s="83" t="s">
        <v>512</v>
      </c>
      <c r="D44" s="56" t="s">
        <v>473</v>
      </c>
      <c r="E44" s="56">
        <v>1</v>
      </c>
      <c r="F44" s="56"/>
      <c r="G44" s="57">
        <v>1991</v>
      </c>
      <c r="H44" s="87"/>
    </row>
    <row r="45" spans="2:8">
      <c r="B45" s="86" t="s">
        <v>412</v>
      </c>
      <c r="C45" s="83" t="s">
        <v>513</v>
      </c>
      <c r="D45" s="56" t="s">
        <v>473</v>
      </c>
      <c r="E45" s="56">
        <v>1</v>
      </c>
      <c r="F45" s="56"/>
      <c r="G45" s="57">
        <v>1987</v>
      </c>
      <c r="H45" s="87"/>
    </row>
    <row r="46" spans="2:8">
      <c r="B46" s="86" t="s">
        <v>416</v>
      </c>
      <c r="C46" s="83" t="s">
        <v>514</v>
      </c>
      <c r="D46" s="56" t="s">
        <v>473</v>
      </c>
      <c r="E46" s="56">
        <v>1</v>
      </c>
      <c r="F46" s="56"/>
      <c r="G46" s="57">
        <v>1983</v>
      </c>
      <c r="H46" s="87">
        <v>2004</v>
      </c>
    </row>
    <row r="47" spans="2:8" ht="26.25">
      <c r="B47" s="86" t="s">
        <v>420</v>
      </c>
      <c r="C47" s="83" t="s">
        <v>515</v>
      </c>
      <c r="D47" s="56" t="s">
        <v>473</v>
      </c>
      <c r="E47" s="56"/>
      <c r="F47" s="56">
        <v>1</v>
      </c>
      <c r="G47" s="57">
        <v>1984</v>
      </c>
      <c r="H47" s="87"/>
    </row>
    <row r="48" spans="2:8" ht="26.25">
      <c r="B48" s="86" t="s">
        <v>423</v>
      </c>
      <c r="C48" s="83" t="s">
        <v>516</v>
      </c>
      <c r="D48" s="56" t="s">
        <v>473</v>
      </c>
      <c r="E48" s="56">
        <v>1</v>
      </c>
      <c r="F48" s="56"/>
      <c r="G48" s="57">
        <v>2008</v>
      </c>
      <c r="H48" s="87"/>
    </row>
    <row r="49" spans="2:8">
      <c r="B49" s="86" t="s">
        <v>427</v>
      </c>
      <c r="C49" s="83" t="s">
        <v>517</v>
      </c>
      <c r="D49" s="56" t="s">
        <v>478</v>
      </c>
      <c r="E49" s="56">
        <v>1</v>
      </c>
      <c r="F49" s="56"/>
      <c r="G49" s="57">
        <v>1970</v>
      </c>
      <c r="H49" s="87"/>
    </row>
    <row r="50" spans="2:8" ht="27" thickBot="1">
      <c r="B50" s="88" t="s">
        <v>431</v>
      </c>
      <c r="C50" s="89" t="s">
        <v>518</v>
      </c>
      <c r="D50" s="90" t="s">
        <v>473</v>
      </c>
      <c r="E50" s="90"/>
      <c r="F50" s="90">
        <v>1</v>
      </c>
      <c r="G50" s="91">
        <v>2008</v>
      </c>
      <c r="H50" s="92"/>
    </row>
    <row r="51" spans="2:8" ht="15.75" thickBot="1">
      <c r="B51" s="239" t="s">
        <v>463</v>
      </c>
      <c r="C51" s="240"/>
      <c r="D51" s="240"/>
      <c r="E51" s="93">
        <f>SUM(E6:E50)</f>
        <v>34</v>
      </c>
      <c r="F51" s="93">
        <f>SUM(F6:F50)</f>
        <v>11</v>
      </c>
      <c r="G51" s="241"/>
      <c r="H51" s="242"/>
    </row>
    <row r="53" spans="2:8">
      <c r="B53" s="168" t="s">
        <v>550</v>
      </c>
      <c r="C53" s="168"/>
      <c r="D53" s="168"/>
      <c r="E53" s="168"/>
      <c r="F53" s="168"/>
      <c r="G53" s="168"/>
    </row>
  </sheetData>
  <mergeCells count="10">
    <mergeCell ref="B53:G53"/>
    <mergeCell ref="B51:D51"/>
    <mergeCell ref="G51:H51"/>
    <mergeCell ref="B2:H3"/>
    <mergeCell ref="B4:B5"/>
    <mergeCell ref="C4:C5"/>
    <mergeCell ref="D4:D5"/>
    <mergeCell ref="E4:F4"/>
    <mergeCell ref="G4:G5"/>
    <mergeCell ref="H4:H5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C13" sqref="C13"/>
    </sheetView>
  </sheetViews>
  <sheetFormatPr defaultRowHeight="15"/>
  <cols>
    <col min="3" max="3" width="26.5703125" customWidth="1"/>
    <col min="4" max="4" width="11.42578125" customWidth="1"/>
  </cols>
  <sheetData>
    <row r="1" spans="2:7" ht="15.75" thickBot="1"/>
    <row r="2" spans="2:7">
      <c r="B2" s="253" t="s">
        <v>529</v>
      </c>
      <c r="C2" s="254"/>
      <c r="D2" s="254"/>
      <c r="E2" s="255"/>
    </row>
    <row r="3" spans="2:7">
      <c r="B3" s="256"/>
      <c r="C3" s="257"/>
      <c r="D3" s="257"/>
      <c r="E3" s="258"/>
    </row>
    <row r="4" spans="2:7">
      <c r="B4" s="249" t="s">
        <v>520</v>
      </c>
      <c r="C4" s="250" t="s">
        <v>245</v>
      </c>
      <c r="D4" s="250" t="s">
        <v>177</v>
      </c>
      <c r="E4" s="251" t="s">
        <v>469</v>
      </c>
    </row>
    <row r="5" spans="2:7">
      <c r="B5" s="249"/>
      <c r="C5" s="250"/>
      <c r="D5" s="250"/>
      <c r="E5" s="252"/>
    </row>
    <row r="6" spans="2:7">
      <c r="B6" s="86" t="s">
        <v>521</v>
      </c>
      <c r="C6" s="83" t="s">
        <v>522</v>
      </c>
      <c r="D6" s="56">
        <v>1985</v>
      </c>
      <c r="E6" s="87"/>
    </row>
    <row r="7" spans="2:7">
      <c r="B7" s="86" t="s">
        <v>523</v>
      </c>
      <c r="C7" s="83" t="s">
        <v>524</v>
      </c>
      <c r="D7" s="56">
        <v>1967</v>
      </c>
      <c r="E7" s="87"/>
    </row>
    <row r="8" spans="2:7">
      <c r="B8" s="86" t="s">
        <v>525</v>
      </c>
      <c r="C8" s="57" t="s">
        <v>526</v>
      </c>
      <c r="D8" s="56">
        <v>1967</v>
      </c>
      <c r="E8" s="87"/>
    </row>
    <row r="9" spans="2:7" ht="15.75" thickBot="1">
      <c r="B9" s="95" t="s">
        <v>527</v>
      </c>
      <c r="C9" s="96" t="s">
        <v>528</v>
      </c>
      <c r="D9" s="97">
        <v>1967</v>
      </c>
      <c r="E9" s="98"/>
    </row>
    <row r="11" spans="2:7">
      <c r="B11" s="168" t="s">
        <v>550</v>
      </c>
      <c r="C11" s="168"/>
      <c r="D11" s="168"/>
      <c r="E11" s="168"/>
      <c r="F11" s="168"/>
      <c r="G11" s="168"/>
    </row>
  </sheetData>
  <mergeCells count="6">
    <mergeCell ref="B11:G11"/>
    <mergeCell ref="B2:E3"/>
    <mergeCell ref="B4:B5"/>
    <mergeCell ref="C4:C5"/>
    <mergeCell ref="D4:D5"/>
    <mergeCell ref="E4:E5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H3" sqref="H3"/>
    </sheetView>
  </sheetViews>
  <sheetFormatPr defaultRowHeight="15"/>
  <cols>
    <col min="2" max="2" width="25.28515625" customWidth="1"/>
    <col min="3" max="4" width="14.7109375" customWidth="1"/>
    <col min="5" max="5" width="13.7109375" customWidth="1"/>
    <col min="7" max="7" width="15.28515625" bestFit="1" customWidth="1"/>
  </cols>
  <sheetData>
    <row r="1" spans="1:7" s="100" customFormat="1">
      <c r="A1" s="259" t="s">
        <v>530</v>
      </c>
      <c r="B1" s="259"/>
      <c r="C1" s="259"/>
      <c r="D1" s="259"/>
      <c r="E1" s="259"/>
      <c r="F1" s="259"/>
      <c r="G1" s="259"/>
    </row>
    <row r="2" spans="1:7" s="100" customFormat="1">
      <c r="A2" s="122"/>
      <c r="B2" s="122" t="s">
        <v>7</v>
      </c>
      <c r="C2" s="122" t="s">
        <v>531</v>
      </c>
      <c r="D2" s="122" t="s">
        <v>547</v>
      </c>
      <c r="E2" s="122" t="s">
        <v>532</v>
      </c>
      <c r="F2" s="122" t="s">
        <v>533</v>
      </c>
      <c r="G2" s="122" t="s">
        <v>21</v>
      </c>
    </row>
    <row r="3" spans="1:7">
      <c r="A3" s="101" t="s">
        <v>534</v>
      </c>
      <c r="B3" s="102" t="s">
        <v>551</v>
      </c>
      <c r="C3" s="103" t="s">
        <v>209</v>
      </c>
      <c r="D3" s="103" t="s">
        <v>548</v>
      </c>
      <c r="E3" s="102">
        <v>2880</v>
      </c>
      <c r="F3" s="104">
        <v>1997</v>
      </c>
      <c r="G3" s="127">
        <f>E3*2000</f>
        <v>5760000</v>
      </c>
    </row>
    <row r="4" spans="1:7">
      <c r="A4" s="105"/>
      <c r="B4" s="105"/>
      <c r="C4" s="105"/>
      <c r="D4" s="105"/>
      <c r="E4" s="103">
        <f>SUM(E3:E3)</f>
        <v>2880</v>
      </c>
      <c r="F4" s="105"/>
      <c r="G4" s="128">
        <f>SUM(G3:G3)</f>
        <v>5760000</v>
      </c>
    </row>
  </sheetData>
  <mergeCells count="1">
    <mergeCell ref="A1:G1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>
      <selection activeCell="C34" sqref="C34"/>
    </sheetView>
  </sheetViews>
  <sheetFormatPr defaultRowHeight="15"/>
  <cols>
    <col min="2" max="2" width="16.140625" customWidth="1"/>
    <col min="3" max="3" width="13.85546875" customWidth="1"/>
  </cols>
  <sheetData>
    <row r="2" spans="2:3" ht="15.75" thickBot="1"/>
    <row r="3" spans="2:3" ht="15.75">
      <c r="B3" s="260" t="s">
        <v>546</v>
      </c>
      <c r="C3" s="261"/>
    </row>
    <row r="4" spans="2:3" ht="15.75" thickBot="1">
      <c r="B4" s="109" t="s">
        <v>545</v>
      </c>
      <c r="C4" s="110" t="s">
        <v>10</v>
      </c>
    </row>
    <row r="5" spans="2:3">
      <c r="B5" s="111" t="s">
        <v>535</v>
      </c>
      <c r="C5" s="112">
        <v>1411</v>
      </c>
    </row>
    <row r="6" spans="2:3">
      <c r="B6" s="23" t="s">
        <v>536</v>
      </c>
      <c r="C6" s="27">
        <v>5086</v>
      </c>
    </row>
    <row r="7" spans="2:3">
      <c r="B7" s="23" t="s">
        <v>537</v>
      </c>
      <c r="C7" s="27">
        <v>374</v>
      </c>
    </row>
    <row r="8" spans="2:3">
      <c r="B8" s="23" t="s">
        <v>538</v>
      </c>
      <c r="C8" s="27">
        <v>126</v>
      </c>
    </row>
    <row r="9" spans="2:3">
      <c r="B9" s="23" t="s">
        <v>539</v>
      </c>
      <c r="C9" s="27">
        <v>656</v>
      </c>
    </row>
    <row r="10" spans="2:3">
      <c r="B10" s="23" t="s">
        <v>540</v>
      </c>
      <c r="C10" s="27">
        <v>10277</v>
      </c>
    </row>
    <row r="11" spans="2:3">
      <c r="B11" s="23" t="s">
        <v>541</v>
      </c>
      <c r="C11" s="27">
        <v>272</v>
      </c>
    </row>
    <row r="12" spans="2:3">
      <c r="B12" s="23" t="s">
        <v>542</v>
      </c>
      <c r="C12" s="27">
        <v>127</v>
      </c>
    </row>
    <row r="13" spans="2:3">
      <c r="B13" s="23" t="s">
        <v>543</v>
      </c>
      <c r="C13" s="27">
        <v>626</v>
      </c>
    </row>
    <row r="14" spans="2:3" ht="15.75" thickBot="1">
      <c r="B14" s="25" t="s">
        <v>544</v>
      </c>
      <c r="C14" s="113">
        <v>764</v>
      </c>
    </row>
    <row r="15" spans="2:3" ht="15.75" thickBot="1">
      <c r="B15" s="114" t="s">
        <v>463</v>
      </c>
      <c r="C15" s="115">
        <f>SUM(C5:C14)</f>
        <v>19719</v>
      </c>
    </row>
  </sheetData>
  <mergeCells count="1">
    <mergeCell ref="B3:C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ivóvíz hálózat</vt:lpstr>
      <vt:lpstr>vízműtelep-kutak</vt:lpstr>
      <vt:lpstr>tolózár eszközleltár</vt:lpstr>
      <vt:lpstr>tűzcsap eszközleltár</vt:lpstr>
      <vt:lpstr>közkifolyó eszközleltár</vt:lpstr>
      <vt:lpstr>Földterületek</vt:lpstr>
      <vt:lpstr>anyagösszesítő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Gergő</dc:creator>
  <cp:lastModifiedBy>Felhasználó</cp:lastModifiedBy>
  <dcterms:created xsi:type="dcterms:W3CDTF">2013-07-25T13:53:24Z</dcterms:created>
  <dcterms:modified xsi:type="dcterms:W3CDTF">2013-08-27T11:26:10Z</dcterms:modified>
</cp:coreProperties>
</file>